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ЭтаКнига" defaultThemeVersion="124226"/>
  <mc:AlternateContent xmlns:mc="http://schemas.openxmlformats.org/markup-compatibility/2006">
    <mc:Choice Requires="x15">
      <x15ac:absPath xmlns:x15ac="http://schemas.microsoft.com/office/spreadsheetml/2010/11/ac" url="U:\Users\1_SBORNIK_RUSSIA\2023\0_Приложения для сайта\"/>
    </mc:Choice>
  </mc:AlternateContent>
  <bookViews>
    <workbookView xWindow="0" yWindow="0" windowWidth="17505" windowHeight="7725"/>
  </bookViews>
  <sheets>
    <sheet name="Крымско-Черномор. рег. земл-я" sheetId="16" r:id="rId1"/>
  </sheets>
  <definedNames>
    <definedName name="_xlnm._FilterDatabase" localSheetId="0" hidden="1">'Крымско-Черномор. рег. земл-я'!$A$5:$BO$76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6" i="16" l="1"/>
  <c r="AI75" i="16"/>
  <c r="AI74" i="16"/>
  <c r="AI73" i="16"/>
  <c r="AI72" i="16"/>
  <c r="AI71" i="16"/>
  <c r="AI70" i="16"/>
  <c r="AI69" i="16"/>
  <c r="AI68" i="16"/>
  <c r="AI67" i="16"/>
  <c r="AI66" i="16"/>
  <c r="AI65" i="16"/>
  <c r="AI64" i="16"/>
  <c r="AI63" i="16"/>
  <c r="AI62" i="16"/>
  <c r="AI61" i="16"/>
  <c r="AI60" i="16"/>
  <c r="AI59" i="16"/>
  <c r="AI58" i="16"/>
  <c r="AI57" i="16"/>
  <c r="AI56" i="16"/>
  <c r="AI55" i="16"/>
  <c r="AI54" i="16"/>
  <c r="AI53" i="16"/>
  <c r="AI52" i="16"/>
  <c r="AI51" i="16"/>
  <c r="AI50" i="16"/>
  <c r="AI49" i="16"/>
  <c r="AI48" i="16"/>
  <c r="AI47" i="16"/>
  <c r="AI46" i="16"/>
  <c r="AI45" i="16"/>
  <c r="AI44" i="16"/>
  <c r="AI43" i="16"/>
  <c r="AI42" i="16"/>
  <c r="AI41" i="16"/>
  <c r="AI40" i="16"/>
  <c r="AI39" i="16"/>
  <c r="AI38" i="16"/>
  <c r="AI37" i="16"/>
  <c r="AI36" i="16"/>
  <c r="AI35" i="16"/>
  <c r="AI34" i="16"/>
  <c r="AI33" i="16"/>
  <c r="AI32" i="16"/>
  <c r="AI31" i="16"/>
  <c r="AI30" i="16"/>
  <c r="AI29" i="16"/>
  <c r="AI28" i="16"/>
  <c r="AI27" i="16"/>
  <c r="AI26" i="16"/>
  <c r="AI25" i="16"/>
  <c r="AI24" i="16"/>
  <c r="AI23" i="16"/>
  <c r="AI22" i="16"/>
  <c r="AI21" i="16"/>
  <c r="AI20" i="16"/>
  <c r="AI19" i="16"/>
  <c r="AI18" i="16"/>
  <c r="AI17" i="16"/>
  <c r="AI16" i="16"/>
  <c r="AI15" i="16"/>
  <c r="AI14" i="16"/>
  <c r="AI13" i="16"/>
  <c r="AI12" i="16"/>
  <c r="AI11" i="16"/>
  <c r="AI10" i="16"/>
  <c r="AI9" i="16"/>
  <c r="AI8" i="16"/>
  <c r="AI6" i="16"/>
  <c r="W76" i="16"/>
  <c r="W75" i="16"/>
  <c r="W74" i="16"/>
  <c r="W73" i="16"/>
  <c r="W72" i="16"/>
  <c r="W71" i="16"/>
  <c r="W70" i="16"/>
  <c r="W69" i="16"/>
  <c r="W68" i="16"/>
  <c r="W67" i="16"/>
  <c r="W66" i="16"/>
  <c r="W65" i="16"/>
  <c r="W64" i="16"/>
  <c r="W63" i="16"/>
  <c r="W62" i="16"/>
  <c r="W61" i="16"/>
  <c r="W60" i="16"/>
  <c r="W59" i="16"/>
  <c r="W57" i="16"/>
  <c r="W56" i="16"/>
  <c r="W55" i="16"/>
  <c r="W54" i="16"/>
  <c r="W53" i="16"/>
  <c r="W51" i="16"/>
  <c r="W50" i="16"/>
  <c r="W49" i="16"/>
  <c r="W48" i="16"/>
  <c r="W47" i="16"/>
  <c r="W46" i="16"/>
  <c r="W45" i="16"/>
  <c r="W44" i="16"/>
  <c r="W43" i="16"/>
  <c r="W41" i="16"/>
  <c r="W40" i="16"/>
  <c r="W39" i="16"/>
  <c r="W38" i="16"/>
  <c r="W37" i="16"/>
  <c r="W36" i="16"/>
  <c r="W35" i="16"/>
  <c r="W34" i="16"/>
  <c r="W33" i="16"/>
  <c r="W32" i="16"/>
  <c r="W31" i="16"/>
  <c r="W30" i="16"/>
  <c r="W29" i="16"/>
  <c r="W28" i="16"/>
  <c r="W26" i="16"/>
  <c r="W25" i="16"/>
  <c r="W24" i="16"/>
  <c r="W23" i="16"/>
  <c r="W22" i="16"/>
  <c r="W21" i="16"/>
  <c r="W20" i="16"/>
  <c r="W19" i="16"/>
  <c r="W18" i="16"/>
  <c r="W17" i="16"/>
  <c r="W15" i="16"/>
  <c r="W13" i="16"/>
  <c r="W11" i="16"/>
  <c r="W9" i="16"/>
  <c r="W7" i="16"/>
  <c r="W58" i="16"/>
  <c r="W52" i="16"/>
  <c r="W42" i="16"/>
  <c r="W27" i="16"/>
  <c r="W16" i="16"/>
  <c r="W14" i="16"/>
  <c r="W12" i="16"/>
  <c r="W10" i="16"/>
  <c r="W8" i="16"/>
  <c r="W6" i="16"/>
  <c r="BB17" i="16"/>
  <c r="BB13" i="16"/>
  <c r="BB9" i="16"/>
  <c r="BB70" i="16" l="1"/>
  <c r="BB69" i="16"/>
  <c r="BB45" i="16"/>
  <c r="BB44" i="16"/>
  <c r="BB35" i="16"/>
  <c r="BB34" i="16"/>
  <c r="BB33" i="16"/>
  <c r="BB28" i="16"/>
  <c r="BB26" i="16"/>
  <c r="BB25" i="16"/>
  <c r="BB23" i="16"/>
  <c r="K7" i="16" l="1"/>
  <c r="B7" i="16"/>
  <c r="B9" i="16"/>
  <c r="K9" i="16"/>
  <c r="B11" i="16"/>
  <c r="K11" i="16"/>
  <c r="B13" i="16"/>
  <c r="K13" i="16"/>
  <c r="B15" i="16"/>
  <c r="K15" i="16"/>
  <c r="B18" i="16"/>
  <c r="K18" i="16"/>
  <c r="B19" i="16"/>
  <c r="K19" i="16"/>
  <c r="B20" i="16"/>
  <c r="K20" i="16"/>
  <c r="B21" i="16"/>
  <c r="K21" i="16"/>
  <c r="B22" i="16"/>
  <c r="K22" i="16"/>
  <c r="B23" i="16"/>
  <c r="K23" i="16"/>
  <c r="B24" i="16"/>
  <c r="K24" i="16"/>
  <c r="B25" i="16"/>
  <c r="K25" i="16"/>
  <c r="B26" i="16"/>
  <c r="K26" i="16"/>
  <c r="B28" i="16"/>
  <c r="K28" i="16"/>
  <c r="B29" i="16"/>
  <c r="K29" i="16"/>
  <c r="B30" i="16"/>
  <c r="K30" i="16"/>
  <c r="B31" i="16"/>
  <c r="K31" i="16"/>
  <c r="B32" i="16"/>
  <c r="K32" i="16"/>
  <c r="B33" i="16"/>
  <c r="K33" i="16"/>
  <c r="B34" i="16"/>
  <c r="K34" i="16"/>
  <c r="B35" i="16"/>
  <c r="K35" i="16"/>
  <c r="B36" i="16"/>
  <c r="K36" i="16"/>
  <c r="B37" i="16"/>
  <c r="K37" i="16"/>
  <c r="B38" i="16"/>
  <c r="K38" i="16"/>
  <c r="B39" i="16"/>
  <c r="K39" i="16"/>
  <c r="B40" i="16"/>
  <c r="K40" i="16"/>
  <c r="B41" i="16"/>
  <c r="K41" i="16"/>
  <c r="B43" i="16"/>
  <c r="K43" i="16"/>
  <c r="B44" i="16"/>
  <c r="K44" i="16"/>
  <c r="B45" i="16"/>
  <c r="K45" i="16"/>
  <c r="B46" i="16"/>
  <c r="K46" i="16"/>
  <c r="B47" i="16"/>
  <c r="K47" i="16"/>
  <c r="B48" i="16"/>
  <c r="K48" i="16"/>
  <c r="B49" i="16"/>
  <c r="K49" i="16"/>
  <c r="B50" i="16"/>
  <c r="K50" i="16"/>
  <c r="B51" i="16"/>
  <c r="K51" i="16"/>
  <c r="B53" i="16"/>
  <c r="K53" i="16"/>
  <c r="B54" i="16"/>
  <c r="K54" i="16"/>
  <c r="B55" i="16"/>
  <c r="K55" i="16"/>
  <c r="B56" i="16"/>
  <c r="K56" i="16"/>
  <c r="B57" i="16"/>
  <c r="K57" i="16"/>
  <c r="B59" i="16"/>
  <c r="K59" i="16"/>
  <c r="B60" i="16"/>
  <c r="K60" i="16"/>
  <c r="B61" i="16"/>
  <c r="K61" i="16"/>
  <c r="B62" i="16"/>
  <c r="K62" i="16"/>
  <c r="B63" i="16"/>
  <c r="K63" i="16"/>
  <c r="B64" i="16"/>
  <c r="K64" i="16"/>
  <c r="B65" i="16"/>
  <c r="K65" i="16"/>
  <c r="B66" i="16"/>
  <c r="K66" i="16"/>
  <c r="B67" i="16"/>
  <c r="K67" i="16"/>
  <c r="B68" i="16"/>
  <c r="K68" i="16"/>
  <c r="B69" i="16"/>
  <c r="K69" i="16"/>
  <c r="B70" i="16"/>
  <c r="K70" i="16"/>
  <c r="B71" i="16"/>
  <c r="K71" i="16"/>
  <c r="B72" i="16"/>
  <c r="K72" i="16"/>
  <c r="B76" i="16"/>
  <c r="B17" i="16"/>
  <c r="B73" i="16" l="1"/>
  <c r="B74" i="16"/>
  <c r="B75" i="16"/>
  <c r="AI7" i="16" l="1"/>
  <c r="AI77" i="16" s="1"/>
  <c r="K73" i="16" l="1"/>
  <c r="K74" i="16"/>
  <c r="K75" i="16"/>
  <c r="K76" i="16"/>
</calcChain>
</file>

<file path=xl/sharedStrings.xml><?xml version="1.0" encoding="utf-8"?>
<sst xmlns="http://schemas.openxmlformats.org/spreadsheetml/2006/main" count="466" uniqueCount="139">
  <si>
    <t>Год</t>
  </si>
  <si>
    <t>Мес</t>
  </si>
  <si>
    <t>День</t>
  </si>
  <si>
    <t>Час</t>
  </si>
  <si>
    <t>Мин</t>
  </si>
  <si>
    <t>Сек</t>
  </si>
  <si>
    <t>φ, °N</t>
  </si>
  <si>
    <t>λ, °E</t>
  </si>
  <si>
    <t>Регион</t>
  </si>
  <si>
    <t>reg ID</t>
  </si>
  <si>
    <t>Хронология</t>
  </si>
  <si>
    <t>Макросейсмические данные</t>
  </si>
  <si>
    <t>δφ, °
расч.</t>
  </si>
  <si>
    <t>δλ, °
расч.</t>
  </si>
  <si>
    <t>CFUSG</t>
  </si>
  <si>
    <t>Черноморская впадина</t>
  </si>
  <si>
    <t>Азовское море, Азово-Кубанский р-н</t>
  </si>
  <si>
    <t>Ялтинский р-н</t>
  </si>
  <si>
    <t>ML</t>
  </si>
  <si>
    <t>Севастопольский</t>
  </si>
  <si>
    <t>Ялтинский</t>
  </si>
  <si>
    <t>Алуштинский</t>
  </si>
  <si>
    <t>Судакско-Феодосийский</t>
  </si>
  <si>
    <t>Керченско-Анапский</t>
  </si>
  <si>
    <t>Азово-Кубанский</t>
  </si>
  <si>
    <t>Сейсмоактивный район</t>
  </si>
  <si>
    <t>Географический район</t>
  </si>
  <si>
    <t>Код 
центра</t>
  </si>
  <si>
    <t>Чёрное море, Ялтинский р-н</t>
  </si>
  <si>
    <t>Чёрное море, Керченско-Анапский р-н</t>
  </si>
  <si>
    <t>Чёрное море, Алуштинский р-н</t>
  </si>
  <si>
    <t>Чёрное море, Севастопольский р-н</t>
  </si>
  <si>
    <t>Чёрное море, Судакско-Феодосийский р-н</t>
  </si>
  <si>
    <t>Основное решение</t>
  </si>
  <si>
    <t>Крымско-Черноморский регион</t>
  </si>
  <si>
    <t>KR230001</t>
  </si>
  <si>
    <t>KR230002</t>
  </si>
  <si>
    <t>KR230003</t>
  </si>
  <si>
    <t>KR230004</t>
  </si>
  <si>
    <t>KR230005</t>
  </si>
  <si>
    <t>KR230006</t>
  </si>
  <si>
    <t>KR230007</t>
  </si>
  <si>
    <t>KR230008</t>
  </si>
  <si>
    <t>KR230009</t>
  </si>
  <si>
    <t>KR230010</t>
  </si>
  <si>
    <t>KR230011</t>
  </si>
  <si>
    <t>KR230012</t>
  </si>
  <si>
    <t>KR230013</t>
  </si>
  <si>
    <t>KR230014</t>
  </si>
  <si>
    <t>KR230015</t>
  </si>
  <si>
    <t>KR230016</t>
  </si>
  <si>
    <t>KR230017</t>
  </si>
  <si>
    <t>KR230018</t>
  </si>
  <si>
    <t>KR230019</t>
  </si>
  <si>
    <t>KR230020</t>
  </si>
  <si>
    <t>KR230021</t>
  </si>
  <si>
    <t>KR230022</t>
  </si>
  <si>
    <t>KR230023</t>
  </si>
  <si>
    <t>KR230024</t>
  </si>
  <si>
    <t>KR230025</t>
  </si>
  <si>
    <t>KR230026</t>
  </si>
  <si>
    <t>KR230027</t>
  </si>
  <si>
    <t>KR230028</t>
  </si>
  <si>
    <t>KR230029</t>
  </si>
  <si>
    <t>KR230030</t>
  </si>
  <si>
    <t>KR230031</t>
  </si>
  <si>
    <t>KR230032</t>
  </si>
  <si>
    <t>KR230033</t>
  </si>
  <si>
    <t>KR230034</t>
  </si>
  <si>
    <t>KR230035</t>
  </si>
  <si>
    <t>KR230036</t>
  </si>
  <si>
    <t>KR230037</t>
  </si>
  <si>
    <t>KR230038</t>
  </si>
  <si>
    <t>KR230039</t>
  </si>
  <si>
    <t>KR230040</t>
  </si>
  <si>
    <t>KR230041</t>
  </si>
  <si>
    <t>KR230042</t>
  </si>
  <si>
    <t>KR230043</t>
  </si>
  <si>
    <t>KR230044</t>
  </si>
  <si>
    <t>KR230045</t>
  </si>
  <si>
    <t>KR230046</t>
  </si>
  <si>
    <t>KR230047</t>
  </si>
  <si>
    <t>KR230048</t>
  </si>
  <si>
    <t>KR230049</t>
  </si>
  <si>
    <t>KR230050</t>
  </si>
  <si>
    <t>KR230051</t>
  </si>
  <si>
    <t>KR230052</t>
  </si>
  <si>
    <t>KR230053</t>
  </si>
  <si>
    <t>KR230054</t>
  </si>
  <si>
    <t>KR230055</t>
  </si>
  <si>
    <t>KR230056</t>
  </si>
  <si>
    <t>KR230057</t>
  </si>
  <si>
    <t>KR230058</t>
  </si>
  <si>
    <t>KR230059</t>
  </si>
  <si>
    <t>KR230060</t>
  </si>
  <si>
    <t>Степной Крым</t>
  </si>
  <si>
    <t>№
м/с</t>
  </si>
  <si>
    <t>OBGSR</t>
  </si>
  <si>
    <t>KR230061</t>
  </si>
  <si>
    <t>Чёрное море</t>
  </si>
  <si>
    <t>MPVA</t>
  </si>
  <si>
    <t>№ сейсмо-
активного 
района</t>
  </si>
  <si>
    <t>KR230062</t>
  </si>
  <si>
    <t>KR230063</t>
  </si>
  <si>
    <t>KR230064</t>
  </si>
  <si>
    <t>KR230065</t>
  </si>
  <si>
    <t>KR230066</t>
  </si>
  <si>
    <t>KR230067</t>
  </si>
  <si>
    <t>KR230068</t>
  </si>
  <si>
    <t>KR230069</t>
  </si>
  <si>
    <t>KR230070</t>
  </si>
  <si>
    <t>KR230071</t>
  </si>
  <si>
    <r>
      <t xml:space="preserve">Каталог землетрясений Крымско-Черноморского региона за 2023 г. </t>
    </r>
    <r>
      <rPr>
        <b/>
        <sz val="10"/>
        <rFont val="Times New Roman"/>
        <family val="1"/>
        <charset val="204"/>
      </rPr>
      <t>с </t>
    </r>
    <r>
      <rPr>
        <b/>
        <i/>
        <sz val="10"/>
        <rFont val="Times New Roman"/>
        <family val="1"/>
        <charset val="204"/>
      </rPr>
      <t>M</t>
    </r>
    <r>
      <rPr>
        <b/>
        <sz val="10"/>
        <rFont val="Symbol"/>
        <family val="1"/>
        <charset val="2"/>
      </rPr>
      <t>³</t>
    </r>
    <r>
      <rPr>
        <b/>
        <sz val="10"/>
        <rFont val="Times New Roman"/>
        <family val="1"/>
        <charset val="204"/>
      </rPr>
      <t>0.8</t>
    </r>
  </si>
  <si>
    <t>Альтернативное решение</t>
  </si>
  <si>
    <t>Ялта, Гурзуф – 3 балла; Алушта, Малый Маяк, Массандра – 2–3 балла.</t>
  </si>
  <si>
    <t>Код центра
альт. реш.</t>
  </si>
  <si>
    <r>
      <t>h</t>
    </r>
    <r>
      <rPr>
        <b/>
        <sz val="10"/>
        <color indexed="8"/>
        <rFont val="Times New Roman"/>
        <family val="1"/>
        <charset val="204"/>
      </rPr>
      <t xml:space="preserve">, </t>
    </r>
    <r>
      <rPr>
        <b/>
        <i/>
        <sz val="10"/>
        <color indexed="8"/>
        <rFont val="Times New Roman"/>
        <family val="1"/>
        <charset val="204"/>
      </rPr>
      <t>км</t>
    </r>
  </si>
  <si>
    <r>
      <t>δ</t>
    </r>
    <r>
      <rPr>
        <b/>
        <i/>
        <sz val="10"/>
        <color indexed="8"/>
        <rFont val="Times New Roman"/>
        <family val="1"/>
        <charset val="204"/>
      </rPr>
      <t>h</t>
    </r>
    <r>
      <rPr>
        <b/>
        <sz val="10"/>
        <color indexed="8"/>
        <rFont val="Times New Roman"/>
        <family val="1"/>
        <charset val="204"/>
      </rPr>
      <t xml:space="preserve">, 
</t>
    </r>
    <r>
      <rPr>
        <b/>
        <i/>
        <sz val="10"/>
        <color indexed="8"/>
        <rFont val="Times New Roman"/>
        <family val="1"/>
        <charset val="204"/>
      </rPr>
      <t>км</t>
    </r>
  </si>
  <si>
    <r>
      <rPr>
        <b/>
        <i/>
        <sz val="10"/>
        <color indexed="8"/>
        <rFont val="Times New Roman"/>
        <family val="1"/>
        <charset val="204"/>
      </rPr>
      <t>К</t>
    </r>
    <r>
      <rPr>
        <b/>
        <sz val="10"/>
        <color indexed="8"/>
        <rFont val="Times New Roman"/>
        <family val="1"/>
        <charset val="204"/>
      </rPr>
      <t>п</t>
    </r>
  </si>
  <si>
    <r>
      <rPr>
        <b/>
        <i/>
        <sz val="10"/>
        <color indexed="8"/>
        <rFont val="Times New Roman"/>
        <family val="1"/>
        <charset val="204"/>
      </rPr>
      <t>К</t>
    </r>
    <r>
      <rPr>
        <b/>
        <sz val="10"/>
        <color indexed="8"/>
        <rFont val="Times New Roman"/>
        <family val="1"/>
        <charset val="204"/>
      </rPr>
      <t>р</t>
    </r>
  </si>
  <si>
    <r>
      <rPr>
        <b/>
        <i/>
        <sz val="10"/>
        <color indexed="8"/>
        <rFont val="Times New Roman"/>
        <family val="1"/>
        <charset val="204"/>
      </rPr>
      <t>M</t>
    </r>
    <r>
      <rPr>
        <b/>
        <sz val="10"/>
        <color indexed="8"/>
        <rFont val="Times New Roman"/>
        <family val="1"/>
        <charset val="204"/>
      </rPr>
      <t>c</t>
    </r>
  </si>
  <si>
    <r>
      <rPr>
        <b/>
        <i/>
        <sz val="10"/>
        <color indexed="8"/>
        <rFont val="Times New Roman"/>
        <family val="1"/>
        <charset val="204"/>
      </rPr>
      <t>М</t>
    </r>
    <r>
      <rPr>
        <b/>
        <sz val="10"/>
        <color indexed="8"/>
        <rFont val="Times New Roman"/>
        <family val="1"/>
        <charset val="204"/>
      </rPr>
      <t xml:space="preserve">
формула</t>
    </r>
  </si>
  <si>
    <r>
      <rPr>
        <b/>
        <i/>
        <sz val="10"/>
        <color indexed="8"/>
        <rFont val="Times New Roman"/>
        <family val="1"/>
        <charset val="204"/>
      </rPr>
      <t>М</t>
    </r>
    <r>
      <rPr>
        <b/>
        <sz val="10"/>
        <color indexed="8"/>
        <rFont val="Times New Roman"/>
        <family val="1"/>
        <charset val="204"/>
      </rPr>
      <t xml:space="preserve">
значение</t>
    </r>
  </si>
  <si>
    <r>
      <rPr>
        <b/>
        <i/>
        <sz val="10"/>
        <color indexed="8"/>
        <rFont val="Times New Roman"/>
        <family val="1"/>
        <charset val="204"/>
      </rPr>
      <t>N</t>
    </r>
    <r>
      <rPr>
        <b/>
        <sz val="10"/>
        <color indexed="8"/>
        <rFont val="Times New Roman"/>
        <family val="1"/>
        <charset val="204"/>
      </rPr>
      <t>st</t>
    </r>
  </si>
  <si>
    <r>
      <rPr>
        <b/>
        <i/>
        <sz val="10"/>
        <color indexed="8"/>
        <rFont val="Times New Roman"/>
        <family val="1"/>
        <charset val="204"/>
      </rPr>
      <t>Е</t>
    </r>
    <r>
      <rPr>
        <b/>
        <sz val="10"/>
        <color indexed="8"/>
        <rFont val="Times New Roman"/>
        <family val="1"/>
        <charset val="204"/>
      </rPr>
      <t xml:space="preserve">, </t>
    </r>
    <r>
      <rPr>
        <b/>
        <i/>
        <sz val="10"/>
        <color indexed="8"/>
        <rFont val="Times New Roman"/>
        <family val="1"/>
        <charset val="204"/>
      </rPr>
      <t>эрг</t>
    </r>
    <r>
      <rPr>
        <b/>
        <sz val="10"/>
        <color indexed="8"/>
        <rFont val="Times New Roman"/>
        <family val="1"/>
        <charset val="204"/>
      </rPr>
      <t xml:space="preserve"> 
10**(11.8+1.5*</t>
    </r>
    <r>
      <rPr>
        <b/>
        <i/>
        <sz val="10"/>
        <color indexed="8"/>
        <rFont val="Times New Roman"/>
        <family val="1"/>
        <charset val="204"/>
      </rPr>
      <t>М</t>
    </r>
    <r>
      <rPr>
        <b/>
        <sz val="10"/>
        <color indexed="8"/>
        <rFont val="Times New Roman"/>
        <family val="1"/>
        <charset val="204"/>
      </rPr>
      <t>)
землетрясений</t>
    </r>
  </si>
  <si>
    <r>
      <t xml:space="preserve">δφ, </t>
    </r>
    <r>
      <rPr>
        <b/>
        <i/>
        <sz val="10"/>
        <color theme="1"/>
        <rFont val="Times New Roman"/>
        <family val="1"/>
        <charset val="204"/>
      </rPr>
      <t>км</t>
    </r>
  </si>
  <si>
    <r>
      <t xml:space="preserve">δλ, </t>
    </r>
    <r>
      <rPr>
        <b/>
        <i/>
        <sz val="10"/>
        <color theme="1"/>
        <rFont val="Times New Roman"/>
        <family val="1"/>
        <charset val="204"/>
      </rPr>
      <t>км</t>
    </r>
  </si>
  <si>
    <r>
      <t>δ</t>
    </r>
    <r>
      <rPr>
        <b/>
        <i/>
        <sz val="10"/>
        <color indexed="8"/>
        <rFont val="Times New Roman"/>
        <family val="1"/>
        <charset val="204"/>
      </rPr>
      <t>h</t>
    </r>
    <r>
      <rPr>
        <b/>
        <sz val="10"/>
        <color indexed="8"/>
        <rFont val="Times New Roman"/>
        <family val="1"/>
        <charset val="204"/>
      </rPr>
      <t xml:space="preserve">,
</t>
    </r>
    <r>
      <rPr>
        <b/>
        <i/>
        <sz val="10"/>
        <color indexed="8"/>
        <rFont val="Times New Roman"/>
        <family val="1"/>
        <charset val="204"/>
      </rPr>
      <t>км</t>
    </r>
  </si>
  <si>
    <r>
      <rPr>
        <b/>
        <i/>
        <sz val="10"/>
        <color indexed="8"/>
        <rFont val="Times New Roman"/>
        <family val="1"/>
        <charset val="204"/>
      </rPr>
      <t>К</t>
    </r>
    <r>
      <rPr>
        <b/>
        <sz val="10"/>
        <color indexed="8"/>
        <rFont val="Times New Roman"/>
        <family val="1"/>
        <charset val="204"/>
      </rPr>
      <t>p</t>
    </r>
  </si>
  <si>
    <r>
      <t xml:space="preserve">М
</t>
    </r>
    <r>
      <rPr>
        <b/>
        <sz val="10"/>
        <color theme="1"/>
        <rFont val="Times New Roman"/>
        <family val="1"/>
        <charset val="204"/>
      </rPr>
      <t>формула</t>
    </r>
  </si>
  <si>
    <r>
      <t xml:space="preserve">М
</t>
    </r>
    <r>
      <rPr>
        <b/>
        <sz val="10"/>
        <color theme="1"/>
        <rFont val="Times New Roman"/>
        <family val="1"/>
        <charset val="204"/>
      </rPr>
      <t>значение</t>
    </r>
  </si>
  <si>
    <r>
      <t>N</t>
    </r>
    <r>
      <rPr>
        <b/>
        <sz val="10"/>
        <color theme="1"/>
        <rFont val="Times New Roman"/>
        <family val="1"/>
        <charset val="204"/>
      </rPr>
      <t>st</t>
    </r>
  </si>
  <si>
    <r>
      <t xml:space="preserve">Примечание: </t>
    </r>
    <r>
      <rPr>
        <sz val="10"/>
        <color theme="1"/>
        <rFont val="Times New Roman"/>
        <family val="1"/>
        <charset val="204"/>
      </rPr>
      <t>графы "М значение", "М формула" и "Е, эрг" добавлены редакционной коллегией. В них приведены, соответственно, значения унифицированной магнитуды М и формулы ее расчета по алгоритмам, изложенным в (Расчет магнитуды M (MLH) [Электронный ресурс] // База данных «Землетрясения России» [сайт].  URL: http://eqru.gsras.ru/files/Calc-magnitude_M_2003-2023.pdf), 
а также значения энергии Е (эрг), рассчитанные по формуле Е=10**(11.8+1.5*М).</t>
    </r>
  </si>
  <si>
    <r>
      <t>δ</t>
    </r>
    <r>
      <rPr>
        <b/>
        <i/>
        <sz val="10"/>
        <color indexed="8"/>
        <rFont val="Times New Roman"/>
        <family val="1"/>
        <charset val="204"/>
      </rPr>
      <t>t</t>
    </r>
    <r>
      <rPr>
        <b/>
        <sz val="6"/>
        <color indexed="8"/>
        <rFont val="Times New Roman"/>
        <family val="1"/>
        <charset val="204"/>
      </rPr>
      <t>0</t>
    </r>
    <r>
      <rPr>
        <b/>
        <sz val="10"/>
        <color indexed="8"/>
        <rFont val="Times New Roman"/>
        <family val="1"/>
        <charset val="204"/>
      </rPr>
      <t xml:space="preserve">, </t>
    </r>
    <r>
      <rPr>
        <b/>
        <i/>
        <sz val="10"/>
        <color indexed="8"/>
        <rFont val="Times New Roman"/>
        <family val="1"/>
        <charset val="204"/>
      </rPr>
      <t>c</t>
    </r>
  </si>
  <si>
    <r>
      <t xml:space="preserve">δφ,
</t>
    </r>
    <r>
      <rPr>
        <b/>
        <i/>
        <sz val="10"/>
        <color theme="1"/>
        <rFont val="Times New Roman"/>
        <family val="1"/>
        <charset val="204"/>
      </rPr>
      <t>км</t>
    </r>
  </si>
  <si>
    <r>
      <t xml:space="preserve">δλ, 
</t>
    </r>
    <r>
      <rPr>
        <b/>
        <i/>
        <sz val="10"/>
        <color theme="1"/>
        <rFont val="Times New Roman"/>
        <family val="1"/>
        <charset val="204"/>
      </rPr>
      <t>км</t>
    </r>
  </si>
  <si>
    <t>CFUSG: Севастополь – 4 балла;  Симферополь – 3 балла; Евпатория – 2–3 балла. 
OBGSR: Балаклава (65 км) – 4 балла; Севастополь (77 км) – 3–4 балла; Симеиз (68 км), Кореиз (74 км), Мисхор (74 км), Инкерман (77 км), Ливадия (82 км), Ялта (83 км), Массандра (87 км), Гурзуф (95 км), Бахчисарай (96 км), Алушта (112 км), Симферополь (124 км), Евпатория (141 км) – 3 балла; Алупка (72 км), Терновка (76 км), Партенит (100 км) – ощущалось.</t>
  </si>
  <si>
    <t>Балаклава (65 км) – 4 балла; Севастополь (77 км) – 3–4 балла; Симеиз (68 км), Кореиз (74 км), Мисхор (74 км), Инкерман (77 км), Ливадия (82 км), Ялта (83 км), Массандра (87 км), Гурзуф (95 км), Бахчисарай (96 км), Алушта (112 км), Симферополь (124 км), Евпатория (141 км) – 3 балла; Алупка (72 км), Терновка (76 км), Партенит (100 км) – ощущалось.</t>
  </si>
  <si>
    <t>Бондарь М.Н. (отв. сост.); Козиненко Н.М., Свидлова В.А. (ИСГ ФГАОУ ВО "КФУ им. В.И. Вернадского", г. Симферополь)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</si>
</sst>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0.00000E+00"/>
  </numFmts>
  <fonts count="4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u/>
      <sz val="9.8000000000000007"/>
      <color indexed="12"/>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55"/>
      <name val="Calibri"/>
      <family val="2"/>
      <charset val="204"/>
    </font>
    <font>
      <sz val="10"/>
      <color indexed="8"/>
      <name val="Times New Roman"/>
      <family val="2"/>
      <charset val="204"/>
    </font>
    <font>
      <b/>
      <sz val="10"/>
      <name val="Times New Roman"/>
      <family val="1"/>
      <charset val="204"/>
    </font>
    <font>
      <sz val="11"/>
      <color theme="1"/>
      <name val="Calibri"/>
      <family val="2"/>
      <charset val="204"/>
      <scheme val="minor"/>
    </font>
    <font>
      <u/>
      <sz val="9.8000000000000007"/>
      <color theme="10"/>
      <name val="Arial Cyr"/>
      <charset val="204"/>
    </font>
    <font>
      <sz val="8"/>
      <color theme="1"/>
      <name val="Arial"/>
      <family val="2"/>
      <charset val="204"/>
    </font>
    <font>
      <b/>
      <sz val="8"/>
      <color theme="1"/>
      <name val="Arial"/>
      <family val="2"/>
      <charset val="204"/>
    </font>
    <font>
      <sz val="8"/>
      <name val="Arial Cyr"/>
      <charset val="204"/>
    </font>
    <font>
      <sz val="8"/>
      <color theme="1"/>
      <name val="Times New Roman"/>
      <family val="1"/>
      <charset val="204"/>
    </font>
    <font>
      <sz val="8"/>
      <name val="Times New Roman"/>
      <family val="1"/>
      <charset val="204"/>
    </font>
    <font>
      <b/>
      <sz val="10"/>
      <color theme="1"/>
      <name val="Times New Roman"/>
      <family val="1"/>
      <charset val="204"/>
    </font>
    <font>
      <b/>
      <i/>
      <sz val="10"/>
      <name val="Times New Roman"/>
      <family val="1"/>
      <charset val="204"/>
    </font>
    <font>
      <b/>
      <sz val="10"/>
      <name val="Symbol"/>
      <family val="1"/>
      <charset val="2"/>
    </font>
    <font>
      <sz val="10"/>
      <color theme="1"/>
      <name val="Times New Roman"/>
      <family val="1"/>
      <charset val="204"/>
    </font>
    <font>
      <b/>
      <i/>
      <sz val="10"/>
      <color indexed="8"/>
      <name val="Times New Roman"/>
      <family val="1"/>
      <charset val="204"/>
    </font>
    <font>
      <b/>
      <sz val="10"/>
      <color indexed="8"/>
      <name val="Times New Roman"/>
      <family val="1"/>
      <charset val="204"/>
    </font>
    <font>
      <b/>
      <i/>
      <sz val="10"/>
      <color theme="1"/>
      <name val="Times New Roman"/>
      <family val="1"/>
      <charset val="204"/>
    </font>
    <font>
      <b/>
      <sz val="10"/>
      <color theme="1"/>
      <name val="Arial"/>
      <family val="2"/>
      <charset val="204"/>
    </font>
    <font>
      <b/>
      <sz val="6"/>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rgb="FFCCFFFF"/>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7">
    <xf numFmtId="0" fontId="0" fillId="0" borderId="0"/>
    <xf numFmtId="0" fontId="6" fillId="0" borderId="0"/>
    <xf numFmtId="0" fontId="5" fillId="0" borderId="0"/>
    <xf numFmtId="0" fontId="5" fillId="0" borderId="0"/>
    <xf numFmtId="0" fontId="5" fillId="0" borderId="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5" fillId="0" borderId="0"/>
    <xf numFmtId="0" fontId="24" fillId="0" borderId="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9" fillId="7" borderId="1"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6" fillId="21" borderId="7" applyNumberFormat="0" applyAlignment="0" applyProtection="0"/>
    <xf numFmtId="0" fontId="16" fillId="21" borderId="7" applyNumberFormat="0" applyAlignment="0" applyProtection="0"/>
    <xf numFmtId="0" fontId="16" fillId="21" borderId="7" applyNumberFormat="0" applyAlignment="0" applyProtection="0"/>
    <xf numFmtId="0" fontId="16" fillId="21" borderId="7" applyNumberFormat="0" applyAlignment="0" applyProtection="0"/>
    <xf numFmtId="0" fontId="16" fillId="21" borderId="7" applyNumberFormat="0" applyAlignment="0" applyProtection="0"/>
    <xf numFmtId="0" fontId="16" fillId="21" borderId="7"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4" fillId="0" borderId="0"/>
    <xf numFmtId="0" fontId="27" fillId="0" borderId="0"/>
    <xf numFmtId="0" fontId="27" fillId="0" borderId="0"/>
    <xf numFmtId="0" fontId="27" fillId="0" borderId="0"/>
    <xf numFmtId="0" fontId="27" fillId="0" borderId="0"/>
    <xf numFmtId="0" fontId="27" fillId="0" borderId="0"/>
    <xf numFmtId="0" fontId="6" fillId="0" borderId="0"/>
    <xf numFmtId="0" fontId="4" fillId="0" borderId="0"/>
    <xf numFmtId="0" fontId="6" fillId="0" borderId="0"/>
    <xf numFmtId="0" fontId="6" fillId="0" borderId="0"/>
    <xf numFmtId="0" fontId="27" fillId="0" borderId="0"/>
    <xf numFmtId="0" fontId="5" fillId="0" borderId="0"/>
    <xf numFmtId="0" fontId="4" fillId="0" borderId="0"/>
    <xf numFmtId="0" fontId="5" fillId="0" borderId="0"/>
    <xf numFmtId="0" fontId="6" fillId="0" borderId="0"/>
    <xf numFmtId="0" fontId="5" fillId="0" borderId="0"/>
    <xf numFmtId="0" fontId="6" fillId="0" borderId="0"/>
    <xf numFmtId="0" fontId="4" fillId="0" borderId="0"/>
    <xf numFmtId="0" fontId="4" fillId="0" borderId="0"/>
    <xf numFmtId="0" fontId="4" fillId="0" borderId="0"/>
    <xf numFmtId="0" fontId="6" fillId="0" borderId="0"/>
    <xf numFmtId="0" fontId="5" fillId="0" borderId="0"/>
    <xf numFmtId="0" fontId="6" fillId="0" borderId="0"/>
    <xf numFmtId="0" fontId="5" fillId="0" borderId="0"/>
    <xf numFmtId="0" fontId="25" fillId="0" borderId="0"/>
    <xf numFmtId="0" fontId="5" fillId="0" borderId="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6"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5" fillId="0" borderId="0"/>
    <xf numFmtId="0" fontId="3" fillId="0" borderId="0"/>
    <xf numFmtId="0" fontId="2" fillId="0" borderId="0"/>
    <xf numFmtId="0" fontId="1" fillId="0" borderId="0"/>
  </cellStyleXfs>
  <cellXfs count="74">
    <xf numFmtId="0" fontId="0" fillId="0" borderId="0" xfId="0"/>
    <xf numFmtId="1" fontId="29" fillId="0" borderId="0" xfId="0" applyNumberFormat="1" applyFont="1" applyFill="1" applyBorder="1" applyAlignment="1">
      <alignment horizontal="center" vertical="center"/>
    </xf>
    <xf numFmtId="2" fontId="29" fillId="0" borderId="0" xfId="0" applyNumberFormat="1" applyFont="1" applyFill="1" applyBorder="1" applyAlignment="1">
      <alignment horizontal="center" vertical="center"/>
    </xf>
    <xf numFmtId="164" fontId="29" fillId="0" borderId="0" xfId="0" applyNumberFormat="1" applyFont="1" applyFill="1" applyBorder="1" applyAlignment="1">
      <alignment horizontal="center" vertical="center"/>
    </xf>
    <xf numFmtId="0" fontId="29" fillId="0" borderId="0" xfId="0" applyNumberFormat="1" applyFont="1" applyFill="1" applyBorder="1" applyAlignment="1">
      <alignment horizontal="left" vertical="center"/>
    </xf>
    <xf numFmtId="0" fontId="29" fillId="0" borderId="0" xfId="0" applyFont="1" applyFill="1" applyBorder="1" applyAlignment="1">
      <alignment horizontal="center" vertical="center"/>
    </xf>
    <xf numFmtId="0" fontId="29" fillId="0" borderId="0" xfId="0" applyNumberFormat="1" applyFont="1" applyFill="1" applyBorder="1" applyAlignment="1">
      <alignment horizontal="center" vertical="center"/>
    </xf>
    <xf numFmtId="166" fontId="29" fillId="0" borderId="0" xfId="0" applyNumberFormat="1" applyFont="1" applyFill="1" applyBorder="1" applyAlignment="1">
      <alignment horizontal="center" vertical="center"/>
    </xf>
    <xf numFmtId="167" fontId="29" fillId="0" borderId="0" xfId="0" applyNumberFormat="1" applyFont="1" applyFill="1" applyBorder="1" applyAlignment="1">
      <alignment horizontal="center" vertical="center"/>
    </xf>
    <xf numFmtId="164" fontId="30"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2" fontId="29" fillId="0" borderId="0" xfId="0" applyNumberFormat="1" applyFont="1" applyFill="1" applyBorder="1" applyAlignment="1">
      <alignment horizontal="left" vertical="center"/>
    </xf>
    <xf numFmtId="0" fontId="29" fillId="0" borderId="0" xfId="0" applyFont="1" applyFill="1" applyBorder="1" applyAlignment="1">
      <alignment horizontal="left" vertical="center"/>
    </xf>
    <xf numFmtId="1" fontId="32" fillId="0" borderId="0" xfId="0" applyNumberFormat="1" applyFont="1" applyFill="1" applyBorder="1" applyAlignment="1">
      <alignment horizontal="left" vertical="center"/>
    </xf>
    <xf numFmtId="0" fontId="32" fillId="0" borderId="0" xfId="0" applyFont="1" applyFill="1" applyBorder="1" applyAlignment="1">
      <alignment horizontal="right" vertical="top"/>
    </xf>
    <xf numFmtId="0" fontId="29" fillId="0" borderId="0" xfId="0" applyNumberFormat="1" applyFont="1" applyFill="1" applyBorder="1" applyAlignment="1">
      <alignment horizontal="center" vertical="center" wrapText="1"/>
    </xf>
    <xf numFmtId="0" fontId="32" fillId="0" borderId="10" xfId="0" applyNumberFormat="1" applyFont="1" applyFill="1" applyBorder="1" applyAlignment="1">
      <alignment horizontal="right" vertical="top"/>
    </xf>
    <xf numFmtId="166" fontId="32" fillId="0" borderId="10" xfId="0" applyNumberFormat="1" applyFont="1" applyBorder="1" applyAlignment="1">
      <alignment horizontal="right" vertical="top"/>
    </xf>
    <xf numFmtId="1" fontId="33" fillId="0" borderId="10" xfId="0" applyNumberFormat="1" applyFont="1" applyBorder="1" applyAlignment="1">
      <alignment horizontal="right" vertical="top"/>
    </xf>
    <xf numFmtId="164" fontId="33" fillId="0" borderId="10" xfId="0" applyNumberFormat="1" applyFont="1" applyBorder="1" applyAlignment="1">
      <alignment horizontal="right" vertical="top"/>
    </xf>
    <xf numFmtId="2" fontId="33" fillId="0" borderId="10" xfId="0" applyNumberFormat="1" applyFont="1" applyFill="1" applyBorder="1" applyAlignment="1">
      <alignment horizontal="right" vertical="top"/>
    </xf>
    <xf numFmtId="0" fontId="33" fillId="0" borderId="10" xfId="0" applyFont="1" applyBorder="1" applyAlignment="1">
      <alignment horizontal="left" vertical="top"/>
    </xf>
    <xf numFmtId="0" fontId="32" fillId="0" borderId="10" xfId="0" applyNumberFormat="1" applyFont="1" applyFill="1" applyBorder="1" applyAlignment="1">
      <alignment horizontal="left" vertical="top"/>
    </xf>
    <xf numFmtId="0" fontId="32" fillId="0" borderId="10" xfId="0" applyFont="1" applyFill="1" applyBorder="1" applyAlignment="1">
      <alignment horizontal="center" vertical="top"/>
    </xf>
    <xf numFmtId="0" fontId="32" fillId="0" borderId="10" xfId="0" applyFont="1" applyFill="1" applyBorder="1" applyAlignment="1">
      <alignment horizontal="left" vertical="top"/>
    </xf>
    <xf numFmtId="1" fontId="32" fillId="0" borderId="10" xfId="0" applyNumberFormat="1" applyFont="1" applyFill="1" applyBorder="1" applyAlignment="1">
      <alignment horizontal="right" vertical="top"/>
    </xf>
    <xf numFmtId="1" fontId="33" fillId="0" borderId="10" xfId="0" applyNumberFormat="1" applyFont="1" applyFill="1" applyBorder="1" applyAlignment="1">
      <alignment horizontal="right" vertical="top"/>
    </xf>
    <xf numFmtId="164" fontId="33" fillId="0" borderId="10" xfId="0" applyNumberFormat="1" applyFont="1" applyFill="1" applyBorder="1" applyAlignment="1">
      <alignment horizontal="right" vertical="top"/>
    </xf>
    <xf numFmtId="164" fontId="32" fillId="0" borderId="10" xfId="0" applyNumberFormat="1" applyFont="1" applyFill="1" applyBorder="1" applyAlignment="1">
      <alignment horizontal="right" vertical="top"/>
    </xf>
    <xf numFmtId="0" fontId="33" fillId="0" borderId="10" xfId="0" applyFont="1" applyFill="1" applyBorder="1" applyAlignment="1">
      <alignment horizontal="right" vertical="top"/>
    </xf>
    <xf numFmtId="0" fontId="32" fillId="0" borderId="10" xfId="0" applyNumberFormat="1" applyFont="1" applyFill="1" applyBorder="1" applyAlignment="1">
      <alignment horizontal="center" vertical="top"/>
    </xf>
    <xf numFmtId="1" fontId="33" fillId="0" borderId="10" xfId="0" applyNumberFormat="1" applyFont="1" applyFill="1" applyBorder="1" applyAlignment="1">
      <alignment horizontal="center" vertical="top"/>
    </xf>
    <xf numFmtId="164" fontId="33" fillId="0" borderId="10" xfId="0" applyNumberFormat="1" applyFont="1" applyFill="1" applyBorder="1" applyAlignment="1">
      <alignment horizontal="right" vertical="top" wrapText="1"/>
    </xf>
    <xf numFmtId="2" fontId="32" fillId="0" borderId="10" xfId="0" applyNumberFormat="1" applyFont="1" applyFill="1" applyBorder="1" applyAlignment="1">
      <alignment horizontal="left" vertical="top"/>
    </xf>
    <xf numFmtId="2" fontId="32" fillId="0" borderId="10" xfId="0" applyNumberFormat="1" applyFont="1" applyFill="1" applyBorder="1" applyAlignment="1">
      <alignment horizontal="right" vertical="top"/>
    </xf>
    <xf numFmtId="0" fontId="32" fillId="0" borderId="10" xfId="0" applyNumberFormat="1" applyFont="1" applyFill="1" applyBorder="1" applyAlignment="1">
      <alignment horizontal="left" vertical="top" wrapText="1"/>
    </xf>
    <xf numFmtId="1" fontId="32" fillId="0" borderId="10" xfId="0" applyNumberFormat="1" applyFont="1" applyFill="1" applyBorder="1" applyAlignment="1">
      <alignment horizontal="center" vertical="top"/>
    </xf>
    <xf numFmtId="1" fontId="32" fillId="0" borderId="10" xfId="0" applyNumberFormat="1" applyFont="1" applyFill="1" applyBorder="1" applyAlignment="1">
      <alignment horizontal="left" vertical="top"/>
    </xf>
    <xf numFmtId="0" fontId="33" fillId="0" borderId="10" xfId="0" applyFont="1" applyBorder="1" applyAlignment="1">
      <alignment horizontal="right" vertical="top"/>
    </xf>
    <xf numFmtId="0" fontId="33" fillId="0" borderId="10" xfId="0" applyFont="1" applyBorder="1" applyAlignment="1">
      <alignment horizontal="left" vertical="top" wrapText="1"/>
    </xf>
    <xf numFmtId="0" fontId="34" fillId="0" borderId="0" xfId="0" applyFont="1" applyFill="1" applyAlignment="1">
      <alignment vertical="top"/>
    </xf>
    <xf numFmtId="0" fontId="37" fillId="0" borderId="0" xfId="0" applyFont="1" applyFill="1" applyAlignment="1">
      <alignment vertical="top"/>
    </xf>
    <xf numFmtId="0" fontId="32" fillId="0" borderId="10" xfId="0" applyFont="1" applyFill="1" applyBorder="1" applyAlignment="1">
      <alignment horizontal="right" vertical="top"/>
    </xf>
    <xf numFmtId="1" fontId="33" fillId="0" borderId="10" xfId="295" applyNumberFormat="1" applyFont="1" applyBorder="1" applyAlignment="1">
      <alignment horizontal="right" vertical="top"/>
    </xf>
    <xf numFmtId="2" fontId="33" fillId="0" borderId="10" xfId="295" applyNumberFormat="1" applyFont="1" applyBorder="1" applyAlignment="1">
      <alignment horizontal="right" vertical="top"/>
    </xf>
    <xf numFmtId="164" fontId="33" fillId="0" borderId="10" xfId="295" applyNumberFormat="1" applyFont="1" applyBorder="1" applyAlignment="1">
      <alignment horizontal="right" vertical="top"/>
    </xf>
    <xf numFmtId="0" fontId="33" fillId="0" borderId="10" xfId="295" applyFont="1" applyBorder="1" applyAlignment="1">
      <alignment horizontal="right" vertical="top"/>
    </xf>
    <xf numFmtId="0" fontId="33" fillId="0" borderId="10" xfId="295" applyFont="1" applyBorder="1" applyAlignment="1">
      <alignment horizontal="left" vertical="top"/>
    </xf>
    <xf numFmtId="164" fontId="32" fillId="0" borderId="10" xfId="0" applyNumberFormat="1" applyFont="1" applyFill="1" applyBorder="1" applyAlignment="1">
      <alignment horizontal="center" vertical="top"/>
    </xf>
    <xf numFmtId="164" fontId="33" fillId="0" borderId="10" xfId="295" applyNumberFormat="1" applyFont="1" applyBorder="1" applyAlignment="1">
      <alignment horizontal="center" vertical="top"/>
    </xf>
    <xf numFmtId="165" fontId="33" fillId="0" borderId="10" xfId="295" applyNumberFormat="1" applyFont="1" applyBorder="1" applyAlignment="1">
      <alignment horizontal="right" vertical="top"/>
    </xf>
    <xf numFmtId="165" fontId="33" fillId="0" borderId="10" xfId="0" applyNumberFormat="1" applyFont="1" applyBorder="1" applyAlignment="1">
      <alignment horizontal="right" vertical="top"/>
    </xf>
    <xf numFmtId="164" fontId="33" fillId="0" borderId="10" xfId="0" applyNumberFormat="1" applyFont="1" applyBorder="1" applyAlignment="1">
      <alignment horizontal="center" vertical="top"/>
    </xf>
    <xf numFmtId="164" fontId="33" fillId="0" borderId="10" xfId="0" applyNumberFormat="1" applyFont="1" applyFill="1" applyBorder="1" applyAlignment="1">
      <alignment horizontal="center" vertical="top"/>
    </xf>
    <xf numFmtId="167" fontId="32" fillId="0" borderId="10" xfId="0" applyNumberFormat="1" applyFont="1" applyFill="1" applyBorder="1" applyAlignment="1">
      <alignment horizontal="center" vertical="top"/>
    </xf>
    <xf numFmtId="165" fontId="33" fillId="0" borderId="10" xfId="0" applyNumberFormat="1" applyFont="1" applyFill="1" applyBorder="1" applyAlignment="1">
      <alignment horizontal="right" vertical="top"/>
    </xf>
    <xf numFmtId="1" fontId="34" fillId="25" borderId="11" xfId="0" applyNumberFormat="1" applyFont="1" applyFill="1" applyBorder="1" applyAlignment="1">
      <alignment horizontal="center" vertical="center" wrapText="1"/>
    </xf>
    <xf numFmtId="1" fontId="34" fillId="24" borderId="10" xfId="0" applyNumberFormat="1" applyFont="1" applyFill="1" applyBorder="1" applyAlignment="1">
      <alignment horizontal="center" vertical="center"/>
    </xf>
    <xf numFmtId="166" fontId="34" fillId="24" borderId="10" xfId="0" applyNumberFormat="1" applyFont="1" applyFill="1" applyBorder="1" applyAlignment="1">
      <alignment horizontal="center" vertical="center" wrapText="1"/>
    </xf>
    <xf numFmtId="1" fontId="34" fillId="24" borderId="10" xfId="0" applyNumberFormat="1" applyFont="1" applyFill="1" applyBorder="1" applyAlignment="1">
      <alignment horizontal="center" vertical="center" wrapText="1"/>
    </xf>
    <xf numFmtId="164" fontId="34" fillId="24" borderId="10" xfId="0" applyNumberFormat="1" applyFont="1" applyFill="1" applyBorder="1" applyAlignment="1">
      <alignment horizontal="center" vertical="center" wrapText="1"/>
    </xf>
    <xf numFmtId="2" fontId="34" fillId="24" borderId="10" xfId="0" applyNumberFormat="1" applyFont="1" applyFill="1" applyBorder="1" applyAlignment="1">
      <alignment horizontal="center" vertical="center" wrapText="1"/>
    </xf>
    <xf numFmtId="165" fontId="34" fillId="24" borderId="10" xfId="0" applyNumberFormat="1" applyFont="1" applyFill="1" applyBorder="1" applyAlignment="1">
      <alignment horizontal="center" vertical="center" wrapText="1"/>
    </xf>
    <xf numFmtId="1" fontId="40" fillId="24" borderId="10" xfId="0" applyNumberFormat="1" applyFont="1" applyFill="1" applyBorder="1" applyAlignment="1">
      <alignment horizontal="center" vertical="center"/>
    </xf>
    <xf numFmtId="1" fontId="39" fillId="24" borderId="10" xfId="0" applyNumberFormat="1" applyFont="1" applyFill="1" applyBorder="1" applyAlignment="1">
      <alignment horizontal="center" vertical="center" wrapText="1"/>
    </xf>
    <xf numFmtId="1" fontId="40" fillId="24" borderId="10" xfId="0" applyNumberFormat="1" applyFont="1" applyFill="1" applyBorder="1" applyAlignment="1">
      <alignment horizontal="center" vertical="center" wrapText="1"/>
    </xf>
    <xf numFmtId="1" fontId="38" fillId="24" borderId="10" xfId="0" applyNumberFormat="1" applyFont="1" applyFill="1" applyBorder="1" applyAlignment="1">
      <alignment horizontal="center" vertical="center" wrapText="1"/>
    </xf>
    <xf numFmtId="164" fontId="39" fillId="24" borderId="10" xfId="0" applyNumberFormat="1" applyFont="1" applyFill="1" applyBorder="1" applyAlignment="1">
      <alignment horizontal="center" vertical="center" wrapText="1"/>
    </xf>
    <xf numFmtId="49" fontId="34" fillId="24" borderId="10" xfId="0" applyNumberFormat="1" applyFont="1" applyFill="1" applyBorder="1" applyAlignment="1">
      <alignment horizontal="center" vertical="center" wrapText="1"/>
    </xf>
    <xf numFmtId="0" fontId="41" fillId="0" borderId="0" xfId="0" applyFont="1" applyFill="1" applyBorder="1" applyAlignment="1">
      <alignment horizontal="center" vertical="top"/>
    </xf>
    <xf numFmtId="167" fontId="39" fillId="24" borderId="10" xfId="0" applyNumberFormat="1" applyFont="1" applyFill="1" applyBorder="1" applyAlignment="1">
      <alignment horizontal="center" vertical="center" wrapText="1"/>
    </xf>
    <xf numFmtId="166" fontId="32" fillId="0" borderId="10" xfId="0" applyNumberFormat="1" applyFont="1" applyFill="1" applyBorder="1" applyAlignment="1">
      <alignment horizontal="right" vertical="top"/>
    </xf>
    <xf numFmtId="165" fontId="33" fillId="0" borderId="10" xfId="295" applyNumberFormat="1" applyFont="1" applyFill="1" applyBorder="1" applyAlignment="1">
      <alignment horizontal="right" vertical="top"/>
    </xf>
    <xf numFmtId="0" fontId="33" fillId="0" borderId="10" xfId="295" applyFont="1" applyFill="1" applyBorder="1" applyAlignment="1">
      <alignment horizontal="left" vertical="top"/>
    </xf>
  </cellXfs>
  <cellStyles count="297">
    <cellStyle name=" 1" xfId="1"/>
    <cellStyle name="_+  л2  PUNKT-2005 для Байкала" xfId="2"/>
    <cellStyle name="_+  л4  ДД  Коорд п-б Чарского" xfId="3"/>
    <cellStyle name="_+  л5  ДД  Коорд п-б Онотского" xfId="4"/>
    <cellStyle name="20% - Акцент1 2" xfId="5"/>
    <cellStyle name="20% - Акцент1 2 2" xfId="6"/>
    <cellStyle name="20% - Акцент1 2_0  К-Азерб-2011+Лпроверка" xfId="7"/>
    <cellStyle name="20% - Акцент1 3" xfId="8"/>
    <cellStyle name="20% - Акцент1 3 2" xfId="9"/>
    <cellStyle name="20% - Акцент1 3_0  К-Азерб-2011+Лпроверка" xfId="10"/>
    <cellStyle name="20% - Акцент2 2" xfId="11"/>
    <cellStyle name="20% - Акцент2 2 2" xfId="12"/>
    <cellStyle name="20% - Акцент2 2_0  К-Азерб-2011+Лпроверка" xfId="13"/>
    <cellStyle name="20% - Акцент2 3" xfId="14"/>
    <cellStyle name="20% - Акцент2 3 2" xfId="15"/>
    <cellStyle name="20% - Акцент2 3_0  К-Азерб-2011+Лпроверка" xfId="16"/>
    <cellStyle name="20% - Акцент3 2" xfId="17"/>
    <cellStyle name="20% - Акцент3 2 2" xfId="18"/>
    <cellStyle name="20% - Акцент3 2_0  К-Азерб-2011+Лпроверка" xfId="19"/>
    <cellStyle name="20% - Акцент3 3" xfId="20"/>
    <cellStyle name="20% - Акцент3 3 2" xfId="21"/>
    <cellStyle name="20% - Акцент3 3_0  К-Азерб-2011+Лпроверка" xfId="22"/>
    <cellStyle name="20% - Акцент4 2" xfId="23"/>
    <cellStyle name="20% - Акцент4 2 2" xfId="24"/>
    <cellStyle name="20% - Акцент4 2_0  К-Азерб-2011+Лпроверка" xfId="25"/>
    <cellStyle name="20% - Акцент4 3" xfId="26"/>
    <cellStyle name="20% - Акцент4 3 2" xfId="27"/>
    <cellStyle name="20% - Акцент4 3_0  К-Азерб-2011+Лпроверка" xfId="28"/>
    <cellStyle name="20% - Акцент5 2" xfId="29"/>
    <cellStyle name="20% - Акцент5 2 2" xfId="30"/>
    <cellStyle name="20% - Акцент5 2_0  К-Азерб-2011+Лпроверка" xfId="31"/>
    <cellStyle name="20% - Акцент5 3" xfId="32"/>
    <cellStyle name="20% - Акцент5 3 2" xfId="33"/>
    <cellStyle name="20% - Акцент5 3_0  К-Азерб-2011+Лпроверка" xfId="34"/>
    <cellStyle name="20% - Акцент6 2" xfId="35"/>
    <cellStyle name="20% - Акцент6 2 2" xfId="36"/>
    <cellStyle name="20% - Акцент6 2_0  К-Азерб-2011+Лпроверка" xfId="37"/>
    <cellStyle name="20% - Акцент6 3" xfId="38"/>
    <cellStyle name="20% - Акцент6 3 2" xfId="39"/>
    <cellStyle name="20% - Акцент6 3_0  К-Азерб-2011+Лпроверка" xfId="40"/>
    <cellStyle name="40% - Акцент1 2" xfId="41"/>
    <cellStyle name="40% - Акцент1 2 2" xfId="42"/>
    <cellStyle name="40% - Акцент1 2_0  К-Азерб-2011+Лпроверка" xfId="43"/>
    <cellStyle name="40% - Акцент1 3" xfId="44"/>
    <cellStyle name="40% - Акцент1 3 2" xfId="45"/>
    <cellStyle name="40% - Акцент1 3_0  К-Азерб-2011+Лпроверка" xfId="46"/>
    <cellStyle name="40% - Акцент2 2" xfId="47"/>
    <cellStyle name="40% - Акцент2 2 2" xfId="48"/>
    <cellStyle name="40% - Акцент2 2_0  К-Азерб-2011+Лпроверка" xfId="49"/>
    <cellStyle name="40% - Акцент2 3" xfId="50"/>
    <cellStyle name="40% - Акцент2 3 2" xfId="51"/>
    <cellStyle name="40% - Акцент2 3_0  К-Азерб-2011+Лпроверка" xfId="52"/>
    <cellStyle name="40% - Акцент3 2" xfId="53"/>
    <cellStyle name="40% - Акцент3 2 2" xfId="54"/>
    <cellStyle name="40% - Акцент3 2_0  К-Азерб-2011+Лпроверка" xfId="55"/>
    <cellStyle name="40% - Акцент3 3" xfId="56"/>
    <cellStyle name="40% - Акцент3 3 2" xfId="57"/>
    <cellStyle name="40% - Акцент3 3_0  К-Азерб-2011+Лпроверка" xfId="58"/>
    <cellStyle name="40% - Акцент4 2" xfId="59"/>
    <cellStyle name="40% - Акцент4 2 2" xfId="60"/>
    <cellStyle name="40% - Акцент4 2_0  К-Азерб-2011+Лпроверка" xfId="61"/>
    <cellStyle name="40% - Акцент4 3" xfId="62"/>
    <cellStyle name="40% - Акцент4 3 2" xfId="63"/>
    <cellStyle name="40% - Акцент4 3_0  К-Азерб-2011+Лпроверка" xfId="64"/>
    <cellStyle name="40% - Акцент5 2" xfId="65"/>
    <cellStyle name="40% - Акцент5 2 2" xfId="66"/>
    <cellStyle name="40% - Акцент5 2_0  К-Азерб-2011+Лпроверка" xfId="67"/>
    <cellStyle name="40% - Акцент5 3" xfId="68"/>
    <cellStyle name="40% - Акцент5 3 2" xfId="69"/>
    <cellStyle name="40% - Акцент5 3_0  К-Азерб-2011+Лпроверка" xfId="70"/>
    <cellStyle name="40% - Акцент6 2" xfId="71"/>
    <cellStyle name="40% - Акцент6 2 2" xfId="72"/>
    <cellStyle name="40% - Акцент6 2_0  К-Азерб-2011+Лпроверка" xfId="73"/>
    <cellStyle name="40% - Акцент6 3" xfId="74"/>
    <cellStyle name="40% - Акцент6 3 2" xfId="75"/>
    <cellStyle name="40% - Акцент6 3_0  К-Азерб-2011+Лпроверка" xfId="76"/>
    <cellStyle name="60% - Акцент1 2" xfId="77"/>
    <cellStyle name="60% - Акцент1 2 2" xfId="78"/>
    <cellStyle name="60% - Акцент1 2_0  К-Азерб-2011+Лпроверка" xfId="79"/>
    <cellStyle name="60% - Акцент1 3" xfId="80"/>
    <cellStyle name="60% - Акцент1 3 2" xfId="81"/>
    <cellStyle name="60% - Акцент1 3_0  К-Азерб-2011+Лпроверка" xfId="82"/>
    <cellStyle name="60% - Акцент2 2" xfId="83"/>
    <cellStyle name="60% - Акцент2 2 2" xfId="84"/>
    <cellStyle name="60% - Акцент2 2_0  К-Азерб-2011+Лпроверка" xfId="85"/>
    <cellStyle name="60% - Акцент2 3" xfId="86"/>
    <cellStyle name="60% - Акцент2 3 2" xfId="87"/>
    <cellStyle name="60% - Акцент2 3_0  К-Азерб-2011+Лпроверка" xfId="88"/>
    <cellStyle name="60% - Акцент3 2" xfId="89"/>
    <cellStyle name="60% - Акцент3 2 2" xfId="90"/>
    <cellStyle name="60% - Акцент3 2_0  К-Азерб-2011+Лпроверка" xfId="91"/>
    <cellStyle name="60% - Акцент3 3" xfId="92"/>
    <cellStyle name="60% - Акцент3 3 2" xfId="93"/>
    <cellStyle name="60% - Акцент3 3_0  К-Азерб-2011+Лпроверка" xfId="94"/>
    <cellStyle name="60% - Акцент4 2" xfId="95"/>
    <cellStyle name="60% - Акцент4 2 2" xfId="96"/>
    <cellStyle name="60% - Акцент4 2_0  К-Азерб-2011+Лпроверка" xfId="97"/>
    <cellStyle name="60% - Акцент4 3" xfId="98"/>
    <cellStyle name="60% - Акцент4 3 2" xfId="99"/>
    <cellStyle name="60% - Акцент4 3_0  К-Азерб-2011+Лпроверка" xfId="100"/>
    <cellStyle name="60% - Акцент5 2" xfId="101"/>
    <cellStyle name="60% - Акцент5 2 2" xfId="102"/>
    <cellStyle name="60% - Акцент5 2_0  К-Азерб-2011+Лпроверка" xfId="103"/>
    <cellStyle name="60% - Акцент5 3" xfId="104"/>
    <cellStyle name="60% - Акцент5 3 2" xfId="105"/>
    <cellStyle name="60% - Акцент5 3_0  К-Азерб-2011+Лпроверка" xfId="106"/>
    <cellStyle name="60% - Акцент6 2" xfId="107"/>
    <cellStyle name="60% - Акцент6 2 2" xfId="108"/>
    <cellStyle name="60% - Акцент6 2_0  К-Азерб-2011+Лпроверка" xfId="109"/>
    <cellStyle name="60% - Акцент6 3" xfId="110"/>
    <cellStyle name="60% - Акцент6 3 2" xfId="111"/>
    <cellStyle name="60% - Акцент6 3_0  К-Азерб-2011+Лпроверка" xfId="112"/>
    <cellStyle name="Normal 2 2" xfId="293"/>
    <cellStyle name="Normal_05_Дагестан_отч1" xfId="113"/>
    <cellStyle name="TableStyleLight1" xfId="114"/>
    <cellStyle name="Акцент1 2" xfId="115"/>
    <cellStyle name="Акцент1 2 2" xfId="116"/>
    <cellStyle name="Акцент1 2_0  К-Азерб-2011+Лпроверка" xfId="117"/>
    <cellStyle name="Акцент1 3" xfId="118"/>
    <cellStyle name="Акцент1 3 2" xfId="119"/>
    <cellStyle name="Акцент1 3_0  К-Азерб-2011+Лпроверка" xfId="120"/>
    <cellStyle name="Акцент2 2" xfId="121"/>
    <cellStyle name="Акцент2 2 2" xfId="122"/>
    <cellStyle name="Акцент2 2_0  К-Азерб-2011+Лпроверка" xfId="123"/>
    <cellStyle name="Акцент2 3" xfId="124"/>
    <cellStyle name="Акцент2 3 2" xfId="125"/>
    <cellStyle name="Акцент2 3_0  К-Азерб-2011+Лпроверка" xfId="126"/>
    <cellStyle name="Акцент3 2" xfId="127"/>
    <cellStyle name="Акцент3 2 2" xfId="128"/>
    <cellStyle name="Акцент3 2_0  К-Азерб-2011+Лпроверка" xfId="129"/>
    <cellStyle name="Акцент3 3" xfId="130"/>
    <cellStyle name="Акцент3 3 2" xfId="131"/>
    <cellStyle name="Акцент3 3_0  К-Азерб-2011+Лпроверка" xfId="132"/>
    <cellStyle name="Акцент4 2" xfId="133"/>
    <cellStyle name="Акцент4 2 2" xfId="134"/>
    <cellStyle name="Акцент4 2_0  К-Азерб-2011+Лпроверка" xfId="135"/>
    <cellStyle name="Акцент4 3" xfId="136"/>
    <cellStyle name="Акцент4 3 2" xfId="137"/>
    <cellStyle name="Акцент4 3_0  К-Азерб-2011+Лпроверка" xfId="138"/>
    <cellStyle name="Акцент5 2" xfId="139"/>
    <cellStyle name="Акцент5 2 2" xfId="140"/>
    <cellStyle name="Акцент5 2_0  К-Азерб-2011+Лпроверка" xfId="141"/>
    <cellStyle name="Акцент5 3" xfId="142"/>
    <cellStyle name="Акцент5 3 2" xfId="143"/>
    <cellStyle name="Акцент5 3_0  К-Азерб-2011+Лпроверка" xfId="144"/>
    <cellStyle name="Акцент6 2" xfId="145"/>
    <cellStyle name="Акцент6 2 2" xfId="146"/>
    <cellStyle name="Акцент6 2_0  К-Азерб-2011+Лпроверка" xfId="147"/>
    <cellStyle name="Акцент6 3" xfId="148"/>
    <cellStyle name="Акцент6 3 2" xfId="149"/>
    <cellStyle name="Акцент6 3_0  К-Азерб-2011+Лпроверка" xfId="150"/>
    <cellStyle name="Ввод  2" xfId="151"/>
    <cellStyle name="Ввод  2 2" xfId="152"/>
    <cellStyle name="Ввод  2_0  К-Азерб-2011+Лпроверка" xfId="153"/>
    <cellStyle name="Ввод  3" xfId="154"/>
    <cellStyle name="Ввод  3 2" xfId="155"/>
    <cellStyle name="Ввод  3_0  К-Азерб-2011+Лпроверка" xfId="156"/>
    <cellStyle name="Вывод 2" xfId="157"/>
    <cellStyle name="Вывод 2 2" xfId="158"/>
    <cellStyle name="Вывод 2_0  К-Азерб-2011+Лпроверка" xfId="159"/>
    <cellStyle name="Вывод 3" xfId="160"/>
    <cellStyle name="Вывод 3 2" xfId="161"/>
    <cellStyle name="Вывод 3_0  К-Азерб-2011+Лпроверка" xfId="162"/>
    <cellStyle name="Вычисление 2" xfId="163"/>
    <cellStyle name="Вычисление 2 2" xfId="164"/>
    <cellStyle name="Вычисление 2_0  К-Азерб-2011+Лпроверка" xfId="165"/>
    <cellStyle name="Вычисление 3" xfId="166"/>
    <cellStyle name="Вычисление 3 2" xfId="167"/>
    <cellStyle name="Вычисление 3_0  К-Азерб-2011+Лпроверка" xfId="168"/>
    <cellStyle name="Гиперссылка 2" xfId="169"/>
    <cellStyle name="Гиперссылка 2 2" xfId="170"/>
    <cellStyle name="Гиперссылка 2 3" xfId="171"/>
    <cellStyle name="Заголовок 1 2" xfId="172"/>
    <cellStyle name="Заголовок 1 2 2" xfId="173"/>
    <cellStyle name="Заголовок 1 2_0  К-Азерб-2011+Лпроверка" xfId="174"/>
    <cellStyle name="Заголовок 1 3" xfId="175"/>
    <cellStyle name="Заголовок 1 3 2" xfId="176"/>
    <cellStyle name="Заголовок 1 3_0  К-Азерб-2011+Лпроверка" xfId="177"/>
    <cellStyle name="Заголовок 2 2" xfId="178"/>
    <cellStyle name="Заголовок 2 2 2" xfId="179"/>
    <cellStyle name="Заголовок 2 2_0  К-Азерб-2011+Лпроверка" xfId="180"/>
    <cellStyle name="Заголовок 2 3" xfId="181"/>
    <cellStyle name="Заголовок 2 3 2" xfId="182"/>
    <cellStyle name="Заголовок 2 3_0  К-Азерб-2011+Лпроверка" xfId="183"/>
    <cellStyle name="Заголовок 3 2" xfId="184"/>
    <cellStyle name="Заголовок 3 2 2" xfId="185"/>
    <cellStyle name="Заголовок 3 2_0  К-Азерб-2011+Лпроверка" xfId="186"/>
    <cellStyle name="Заголовок 3 3" xfId="187"/>
    <cellStyle name="Заголовок 3 3 2" xfId="188"/>
    <cellStyle name="Заголовок 3 3_0  К-Азерб-2011+Лпроверка" xfId="189"/>
    <cellStyle name="Заголовок 4 2" xfId="190"/>
    <cellStyle name="Заголовок 4 2 2" xfId="191"/>
    <cellStyle name="Заголовок 4 2_0  К-Азерб-2011+Лпроверка" xfId="192"/>
    <cellStyle name="Заголовок 4 3" xfId="193"/>
    <cellStyle name="Заголовок 4 3 2" xfId="194"/>
    <cellStyle name="Заголовок 4 3_0  К-Азерб-2011+Лпроверка" xfId="195"/>
    <cellStyle name="Итог 2" xfId="196"/>
    <cellStyle name="Итог 2 2" xfId="197"/>
    <cellStyle name="Итог 2_0  К-Азерб-2011+Лпроверка" xfId="198"/>
    <cellStyle name="Итог 3" xfId="199"/>
    <cellStyle name="Итог 3 2" xfId="200"/>
    <cellStyle name="Итог 3_0  К-Азерб-2011+Лпроверка" xfId="201"/>
    <cellStyle name="Контрольная ячейка 2" xfId="202"/>
    <cellStyle name="Контрольная ячейка 2 2" xfId="203"/>
    <cellStyle name="Контрольная ячейка 2_0  К-Азерб-2011+Лпроверка" xfId="204"/>
    <cellStyle name="Контрольная ячейка 3" xfId="205"/>
    <cellStyle name="Контрольная ячейка 3 2" xfId="206"/>
    <cellStyle name="Контрольная ячейка 3_0  К-Азерб-2011+Лпроверка" xfId="207"/>
    <cellStyle name="Название 2" xfId="208"/>
    <cellStyle name="Название 2 2" xfId="209"/>
    <cellStyle name="Название 2_0  К-Азерб-2011+Лпроверка" xfId="210"/>
    <cellStyle name="Название 3" xfId="211"/>
    <cellStyle name="Название 3 2" xfId="212"/>
    <cellStyle name="Название 3_0  К-Азерб-2011+Лпроверка" xfId="213"/>
    <cellStyle name="Нейтральный 2" xfId="214"/>
    <cellStyle name="Нейтральный 2 2" xfId="215"/>
    <cellStyle name="Нейтральный 2_0  К-Азерб-2011+Лпроверка" xfId="216"/>
    <cellStyle name="Нейтральный 3" xfId="217"/>
    <cellStyle name="Нейтральный 3 2" xfId="218"/>
    <cellStyle name="Нейтральный 3_0  К-Азерб-2011+Лпроверка" xfId="219"/>
    <cellStyle name="Обычный" xfId="0" builtinId="0"/>
    <cellStyle name="Обычный 10" xfId="220"/>
    <cellStyle name="Обычный 11" xfId="221"/>
    <cellStyle name="Обычный 12" xfId="294"/>
    <cellStyle name="Обычный 12 2" xfId="295"/>
    <cellStyle name="Обычный 12 2 2" xfId="296"/>
    <cellStyle name="Обычный 2" xfId="222"/>
    <cellStyle name="Обычный 2 2" xfId="223"/>
    <cellStyle name="Обычный 2 2 2" xfId="224"/>
    <cellStyle name="Обычный 2 2 3" xfId="225"/>
    <cellStyle name="Обычный 2 2 4" xfId="226"/>
    <cellStyle name="Обычный 2 2 5" xfId="227"/>
    <cellStyle name="Обычный 2 2 6" xfId="228"/>
    <cellStyle name="Обычный 2 2_North_Caucasus_2015_дляЗСЕ_эксперимент с регионализацией___Л" xfId="229"/>
    <cellStyle name="Обычный 2 3" xfId="230"/>
    <cellStyle name="Обычный 2 3 2" xfId="231"/>
    <cellStyle name="Обычный 2 4" xfId="232"/>
    <cellStyle name="Обычный 2 5" xfId="233"/>
    <cellStyle name="Обычный 2 6" xfId="234"/>
    <cellStyle name="Обычный 2 7" xfId="235"/>
    <cellStyle name="Обычный 2_Армения_2015_Л_2020-03-17" xfId="236"/>
    <cellStyle name="Обычный 3" xfId="237"/>
    <cellStyle name="Обычный 3 2" xfId="238"/>
    <cellStyle name="Обычный 3 3" xfId="239"/>
    <cellStyle name="Обычный 3 4" xfId="240"/>
    <cellStyle name="Обычный 3_0  К-Азерб-2011+Лпроверка" xfId="241"/>
    <cellStyle name="Обычный 4" xfId="242"/>
    <cellStyle name="Обычный 4 2" xfId="243"/>
    <cellStyle name="Обычный 5" xfId="244"/>
    <cellStyle name="Обычный 5 2" xfId="245"/>
    <cellStyle name="Обычный 6" xfId="246"/>
    <cellStyle name="Обычный 6 2" xfId="247"/>
    <cellStyle name="Обычный 6 3" xfId="248"/>
    <cellStyle name="Обычный 6_0  К-Азерб-2011+Лпроверка" xfId="249"/>
    <cellStyle name="Обычный 7" xfId="250"/>
    <cellStyle name="Обычный 7 2" xfId="251"/>
    <cellStyle name="Обычный 8" xfId="252"/>
    <cellStyle name="Обычный 8 2" xfId="253"/>
    <cellStyle name="Обычный 9" xfId="254"/>
    <cellStyle name="Обычный 9 2" xfId="255"/>
    <cellStyle name="Плохой 2" xfId="256"/>
    <cellStyle name="Плохой 2 2" xfId="257"/>
    <cellStyle name="Плохой 2_0  К-Азерб-2011+Лпроверка" xfId="258"/>
    <cellStyle name="Плохой 3" xfId="259"/>
    <cellStyle name="Плохой 3 2" xfId="260"/>
    <cellStyle name="Плохой 3_0  К-Азерб-2011+Лпроверка" xfId="261"/>
    <cellStyle name="Пояснение 2" xfId="262"/>
    <cellStyle name="Пояснение 2 2" xfId="263"/>
    <cellStyle name="Пояснение 2_0  К-Азерб-2011+Лпроверка" xfId="264"/>
    <cellStyle name="Пояснение 3" xfId="265"/>
    <cellStyle name="Пояснение 3 2" xfId="266"/>
    <cellStyle name="Пояснение 3_0  К-Азерб-2011+Лпроверка" xfId="267"/>
    <cellStyle name="Примечание 2" xfId="268"/>
    <cellStyle name="Примечание 2 2" xfId="269"/>
    <cellStyle name="Примечание 2_North_Caucasus_2015_дляЗСЕ_ Лена_28янв20г-моё" xfId="270"/>
    <cellStyle name="Примечание 3" xfId="271"/>
    <cellStyle name="Примечание 3 2" xfId="272"/>
    <cellStyle name="Примечание 3_North_Caucasus_2015_дляЗСЕ_ Лена_28янв20г-моё" xfId="273"/>
    <cellStyle name="Связанная ячейка 2" xfId="274"/>
    <cellStyle name="Связанная ячейка 2 2" xfId="275"/>
    <cellStyle name="Связанная ячейка 2_0  К-Азерб-2011+Лпроверка" xfId="276"/>
    <cellStyle name="Связанная ячейка 3" xfId="277"/>
    <cellStyle name="Связанная ячейка 3 2" xfId="278"/>
    <cellStyle name="Связанная ячейка 3_0  К-Азерб-2011+Лпроверка" xfId="279"/>
    <cellStyle name="Стиль 1" xfId="280"/>
    <cellStyle name="Текст предупреждения 2" xfId="281"/>
    <cellStyle name="Текст предупреждения 2 2" xfId="282"/>
    <cellStyle name="Текст предупреждения 2_0  К-Азерб-2011+Лпроверка" xfId="283"/>
    <cellStyle name="Текст предупреждения 3" xfId="284"/>
    <cellStyle name="Текст предупреждения 3 2" xfId="285"/>
    <cellStyle name="Текст предупреждения 3_0  К-Азерб-2011+Лпроверка" xfId="286"/>
    <cellStyle name="Хороший 2" xfId="287"/>
    <cellStyle name="Хороший 2 2" xfId="288"/>
    <cellStyle name="Хороший 2_0  К-Азерб-2011+Лпроверка" xfId="289"/>
    <cellStyle name="Хороший 3" xfId="290"/>
    <cellStyle name="Хороший 3 2" xfId="291"/>
    <cellStyle name="Хороший 3_0  К-Азерб-2011+Лпроверка" xfId="292"/>
  </cellStyles>
  <dxfs count="10">
    <dxf>
      <font>
        <condense val="0"/>
        <extend val="0"/>
        <color indexed="10"/>
      </font>
      <fill>
        <patternFill>
          <bgColor indexed="22"/>
        </patternFill>
      </fill>
    </dxf>
    <dxf>
      <font>
        <condense val="0"/>
        <extend val="0"/>
        <color indexed="10"/>
      </font>
      <fill>
        <patternFill>
          <bgColor indexed="23"/>
        </patternFill>
      </fill>
    </dxf>
    <dxf>
      <font>
        <condense val="0"/>
        <extend val="0"/>
        <color indexed="10"/>
      </font>
      <fill>
        <patternFill>
          <bgColor indexed="22"/>
        </patternFill>
      </fill>
    </dxf>
    <dxf>
      <font>
        <condense val="0"/>
        <extend val="0"/>
        <color indexed="10"/>
      </font>
      <fill>
        <patternFill>
          <bgColor indexed="23"/>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ont>
        <condense val="0"/>
        <extend val="0"/>
        <color indexed="10"/>
      </font>
      <fill>
        <patternFill>
          <bgColor indexed="22"/>
        </patternFill>
      </fill>
    </dxf>
    <dxf>
      <font>
        <condense val="0"/>
        <extend val="0"/>
        <color indexed="10"/>
      </font>
      <fill>
        <patternFill>
          <bgColor indexed="23"/>
        </patternFill>
      </fill>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70"/>
  <sheetViews>
    <sheetView tabSelected="1" zoomScaleNormal="100" workbookViewId="0">
      <pane ySplit="5" topLeftCell="A6" activePane="bottomLeft" state="frozen"/>
      <selection pane="bottomLeft" activeCell="W7" sqref="W7"/>
    </sheetView>
  </sheetViews>
  <sheetFormatPr defaultColWidth="9.140625" defaultRowHeight="14.25" customHeight="1" x14ac:dyDescent="0.2"/>
  <cols>
    <col min="1" max="1" width="8.28515625" style="6" bestFit="1" customWidth="1"/>
    <col min="2" max="2" width="10.42578125" style="7" customWidth="1"/>
    <col min="3" max="3" width="4.42578125" style="1" bestFit="1" customWidth="1"/>
    <col min="4" max="4" width="4" style="1" bestFit="1" customWidth="1"/>
    <col min="5" max="5" width="4.85546875" style="1" bestFit="1" customWidth="1"/>
    <col min="6" max="6" width="4.5703125" style="1" customWidth="1"/>
    <col min="7" max="7" width="5" style="1" customWidth="1"/>
    <col min="8" max="8" width="4" style="3" bestFit="1" customWidth="1"/>
    <col min="9" max="9" width="4.85546875" style="3" bestFit="1" customWidth="1"/>
    <col min="10" max="10" width="5.7109375" style="2" bestFit="1" customWidth="1"/>
    <col min="11" max="11" width="4.140625" style="1" customWidth="1"/>
    <col min="12" max="12" width="4.85546875" style="2" bestFit="1" customWidth="1"/>
    <col min="13" max="13" width="5.7109375" style="2" bestFit="1" customWidth="1"/>
    <col min="14" max="14" width="3.85546875" style="1" customWidth="1"/>
    <col min="15" max="15" width="5.140625" style="2" customWidth="1"/>
    <col min="16" max="16" width="5.5703125" style="1" bestFit="1" customWidth="1"/>
    <col min="17" max="17" width="3.42578125" style="1" bestFit="1" customWidth="1"/>
    <col min="18" max="18" width="4" style="3" bestFit="1" customWidth="1"/>
    <col min="19" max="19" width="3.140625" style="9" bestFit="1" customWidth="1"/>
    <col min="20" max="20" width="4" style="3" bestFit="1" customWidth="1"/>
    <col min="21" max="21" width="4.140625" style="3" customWidth="1"/>
    <col min="22" max="22" width="6.85546875" style="3" customWidth="1"/>
    <col min="23" max="23" width="7.7109375" style="3" customWidth="1"/>
    <col min="24" max="24" width="8.5703125" style="1" customWidth="1"/>
    <col min="25" max="25" width="3.7109375" style="2" bestFit="1" customWidth="1"/>
    <col min="26" max="26" width="6.140625" style="11" bestFit="1" customWidth="1"/>
    <col min="27" max="27" width="10.140625" style="4" customWidth="1"/>
    <col min="28" max="28" width="31" style="4" bestFit="1" customWidth="1"/>
    <col min="29" max="29" width="23.7109375" style="4" bestFit="1" customWidth="1"/>
    <col min="30" max="30" width="36.5703125" style="13" customWidth="1"/>
    <col min="31" max="31" width="5.140625" style="15" customWidth="1"/>
    <col min="32" max="32" width="10" style="6" customWidth="1"/>
    <col min="33" max="33" width="18.42578125" style="12" customWidth="1"/>
    <col min="34" max="34" width="5" customWidth="1"/>
    <col min="35" max="35" width="15.85546875" style="5" customWidth="1"/>
    <col min="36" max="37" width="4.42578125" style="5" bestFit="1" customWidth="1"/>
    <col min="38" max="38" width="5.42578125" style="5" customWidth="1"/>
    <col min="39" max="39" width="5.5703125" style="5" customWidth="1"/>
    <col min="40" max="40" width="4.7109375" style="5" customWidth="1"/>
    <col min="41" max="41" width="4.5703125" style="5" customWidth="1"/>
    <col min="42" max="42" width="4.85546875" style="5" bestFit="1" customWidth="1"/>
    <col min="43" max="43" width="4" style="5" customWidth="1"/>
    <col min="44" max="44" width="5.7109375" style="5" bestFit="1" customWidth="1"/>
    <col min="45" max="45" width="3.28515625" style="5" bestFit="1" customWidth="1"/>
    <col min="46" max="46" width="4.85546875" style="5" bestFit="1" customWidth="1"/>
    <col min="47" max="47" width="5.7109375" style="5" bestFit="1" customWidth="1"/>
    <col min="48" max="48" width="4" style="5" customWidth="1"/>
    <col min="49" max="49" width="6.7109375" style="5" customWidth="1"/>
    <col min="50" max="50" width="5.140625" style="5" bestFit="1" customWidth="1"/>
    <col min="51" max="51" width="4.140625" style="5" customWidth="1"/>
    <col min="52" max="52" width="3.7109375" style="5" customWidth="1"/>
    <col min="53" max="53" width="6.7109375" style="5" customWidth="1"/>
    <col min="54" max="54" width="8.140625" style="10" customWidth="1"/>
    <col min="55" max="55" width="8.5703125" style="5" customWidth="1"/>
    <col min="56" max="56" width="4" style="5" customWidth="1"/>
    <col min="57" max="57" width="6.140625" style="5" bestFit="1" customWidth="1"/>
    <col min="58" max="58" width="15.42578125" style="5" customWidth="1"/>
    <col min="59" max="59" width="24.42578125" style="5" customWidth="1"/>
    <col min="60" max="60" width="25.5703125" style="5" customWidth="1"/>
    <col min="62" max="16384" width="9.140625" style="5"/>
  </cols>
  <sheetData>
    <row r="1" spans="1:60" s="10" customFormat="1" ht="14.25" customHeight="1" x14ac:dyDescent="0.2">
      <c r="A1" s="40" t="s">
        <v>112</v>
      </c>
      <c r="B1" s="7"/>
      <c r="C1" s="1"/>
      <c r="D1" s="1"/>
      <c r="E1" s="1"/>
      <c r="F1" s="1"/>
      <c r="G1" s="1"/>
      <c r="H1" s="3"/>
      <c r="I1" s="3"/>
      <c r="J1" s="2"/>
      <c r="K1" s="1"/>
      <c r="L1" s="2"/>
      <c r="M1" s="2"/>
      <c r="N1" s="1"/>
      <c r="O1" s="2"/>
      <c r="P1" s="1"/>
      <c r="Q1" s="1"/>
      <c r="R1" s="3"/>
      <c r="S1" s="9"/>
      <c r="T1" s="3"/>
      <c r="U1" s="3"/>
      <c r="V1" s="3"/>
      <c r="W1" s="3"/>
      <c r="X1" s="1"/>
      <c r="Y1" s="2"/>
      <c r="Z1" s="11"/>
      <c r="AA1" s="4"/>
      <c r="AB1" s="4"/>
      <c r="AC1" s="4"/>
      <c r="AD1" s="13"/>
      <c r="AE1" s="15"/>
      <c r="AF1" s="6"/>
      <c r="AG1" s="12"/>
      <c r="AH1"/>
    </row>
    <row r="2" spans="1:60" s="10" customFormat="1" ht="14.25" customHeight="1" x14ac:dyDescent="0.2">
      <c r="A2" s="41" t="s">
        <v>138</v>
      </c>
      <c r="B2" s="7"/>
      <c r="C2" s="1"/>
      <c r="D2" s="1"/>
      <c r="E2" s="1"/>
      <c r="F2" s="1"/>
      <c r="G2" s="1"/>
      <c r="H2" s="3"/>
      <c r="I2" s="3"/>
      <c r="J2" s="2"/>
      <c r="K2" s="1"/>
      <c r="L2" s="2"/>
      <c r="M2" s="2"/>
      <c r="N2" s="1"/>
      <c r="O2" s="2"/>
      <c r="P2" s="1"/>
      <c r="Q2" s="1"/>
      <c r="R2" s="3"/>
      <c r="S2" s="9"/>
      <c r="T2" s="3"/>
      <c r="U2" s="3"/>
      <c r="V2" s="3"/>
      <c r="W2" s="3"/>
      <c r="X2" s="1"/>
      <c r="Y2" s="2"/>
      <c r="Z2" s="11"/>
      <c r="AA2" s="4"/>
      <c r="AB2" s="4"/>
      <c r="AC2" s="4"/>
      <c r="AD2" s="13"/>
      <c r="AE2" s="15"/>
      <c r="AF2" s="6"/>
      <c r="AG2" s="12"/>
      <c r="AH2"/>
    </row>
    <row r="3" spans="1:60" s="10" customFormat="1" ht="14.25" customHeight="1" x14ac:dyDescent="0.2">
      <c r="A3" s="40" t="s">
        <v>132</v>
      </c>
      <c r="B3" s="7"/>
      <c r="C3" s="1"/>
      <c r="D3" s="1"/>
      <c r="E3" s="1"/>
      <c r="F3" s="1"/>
      <c r="G3" s="1"/>
      <c r="H3" s="3"/>
      <c r="I3" s="3"/>
      <c r="J3" s="2"/>
      <c r="K3" s="1"/>
      <c r="L3" s="2"/>
      <c r="M3" s="2"/>
      <c r="N3" s="1"/>
      <c r="O3" s="2"/>
      <c r="P3" s="1"/>
      <c r="Q3" s="1"/>
      <c r="R3" s="3"/>
      <c r="S3" s="9"/>
      <c r="T3" s="3"/>
      <c r="U3" s="3"/>
      <c r="V3" s="3"/>
      <c r="W3" s="3"/>
      <c r="X3" s="1"/>
      <c r="Y3" s="2"/>
      <c r="Z3" s="11"/>
      <c r="AA3" s="4"/>
      <c r="AB3" s="4"/>
      <c r="AC3" s="4"/>
      <c r="AD3" s="13"/>
      <c r="AE3" s="15"/>
      <c r="AF3" s="6"/>
      <c r="AG3" s="12"/>
      <c r="AH3"/>
    </row>
    <row r="4" spans="1:60" s="10" customFormat="1" ht="14.25" customHeight="1" x14ac:dyDescent="0.2">
      <c r="A4" s="40" t="s">
        <v>33</v>
      </c>
      <c r="B4" s="7"/>
      <c r="C4" s="1"/>
      <c r="D4" s="1"/>
      <c r="E4" s="1"/>
      <c r="F4" s="1"/>
      <c r="G4" s="1"/>
      <c r="H4" s="3"/>
      <c r="I4" s="3"/>
      <c r="J4" s="2"/>
      <c r="K4" s="1"/>
      <c r="L4" s="2"/>
      <c r="M4" s="2"/>
      <c r="N4" s="1"/>
      <c r="O4" s="2"/>
      <c r="P4" s="1"/>
      <c r="Q4" s="1"/>
      <c r="R4" s="3"/>
      <c r="S4" s="9"/>
      <c r="T4" s="3"/>
      <c r="U4" s="3"/>
      <c r="V4" s="3"/>
      <c r="W4" s="3"/>
      <c r="X4" s="1"/>
      <c r="Y4" s="2"/>
      <c r="Z4" s="11"/>
      <c r="AA4" s="4"/>
      <c r="AB4" s="4"/>
      <c r="AC4" s="4"/>
      <c r="AD4" s="13"/>
      <c r="AE4" s="15"/>
      <c r="AF4" s="6"/>
      <c r="AG4" s="12"/>
      <c r="AH4"/>
      <c r="AK4" s="40" t="s">
        <v>113</v>
      </c>
    </row>
    <row r="5" spans="1:60" s="69" customFormat="1" ht="44.25" customHeight="1" x14ac:dyDescent="0.2">
      <c r="A5" s="57" t="s">
        <v>9</v>
      </c>
      <c r="B5" s="58" t="s">
        <v>10</v>
      </c>
      <c r="C5" s="59" t="s">
        <v>0</v>
      </c>
      <c r="D5" s="59" t="s">
        <v>1</v>
      </c>
      <c r="E5" s="59" t="s">
        <v>2</v>
      </c>
      <c r="F5" s="59" t="s">
        <v>3</v>
      </c>
      <c r="G5" s="59" t="s">
        <v>4</v>
      </c>
      <c r="H5" s="60" t="s">
        <v>5</v>
      </c>
      <c r="I5" s="60" t="s">
        <v>133</v>
      </c>
      <c r="J5" s="61" t="s">
        <v>6</v>
      </c>
      <c r="K5" s="60" t="s">
        <v>134</v>
      </c>
      <c r="L5" s="60" t="s">
        <v>12</v>
      </c>
      <c r="M5" s="62" t="s">
        <v>7</v>
      </c>
      <c r="N5" s="60" t="s">
        <v>135</v>
      </c>
      <c r="O5" s="60" t="s">
        <v>13</v>
      </c>
      <c r="P5" s="63" t="s">
        <v>116</v>
      </c>
      <c r="Q5" s="59" t="s">
        <v>117</v>
      </c>
      <c r="R5" s="59" t="s">
        <v>118</v>
      </c>
      <c r="S5" s="64" t="s">
        <v>119</v>
      </c>
      <c r="T5" s="65" t="s">
        <v>18</v>
      </c>
      <c r="U5" s="64" t="s">
        <v>120</v>
      </c>
      <c r="V5" s="66" t="s">
        <v>100</v>
      </c>
      <c r="W5" s="67" t="s">
        <v>121</v>
      </c>
      <c r="X5" s="67" t="s">
        <v>122</v>
      </c>
      <c r="Y5" s="59" t="s">
        <v>123</v>
      </c>
      <c r="Z5" s="59" t="s">
        <v>27</v>
      </c>
      <c r="AA5" s="56" t="s">
        <v>115</v>
      </c>
      <c r="AB5" s="59" t="s">
        <v>26</v>
      </c>
      <c r="AC5" s="59" t="s">
        <v>8</v>
      </c>
      <c r="AD5" s="68" t="s">
        <v>11</v>
      </c>
      <c r="AE5" s="60" t="s">
        <v>96</v>
      </c>
      <c r="AF5" s="60" t="s">
        <v>101</v>
      </c>
      <c r="AG5" s="60" t="s">
        <v>25</v>
      </c>
      <c r="AI5" s="70" t="s">
        <v>124</v>
      </c>
      <c r="AK5" s="59" t="s">
        <v>0</v>
      </c>
      <c r="AL5" s="59" t="s">
        <v>1</v>
      </c>
      <c r="AM5" s="59" t="s">
        <v>2</v>
      </c>
      <c r="AN5" s="59" t="s">
        <v>3</v>
      </c>
      <c r="AO5" s="59" t="s">
        <v>4</v>
      </c>
      <c r="AP5" s="60" t="s">
        <v>5</v>
      </c>
      <c r="AQ5" s="60" t="s">
        <v>133</v>
      </c>
      <c r="AR5" s="61" t="s">
        <v>6</v>
      </c>
      <c r="AS5" s="60" t="s">
        <v>125</v>
      </c>
      <c r="AT5" s="60" t="s">
        <v>12</v>
      </c>
      <c r="AU5" s="62" t="s">
        <v>7</v>
      </c>
      <c r="AV5" s="60" t="s">
        <v>126</v>
      </c>
      <c r="AW5" s="60" t="s">
        <v>13</v>
      </c>
      <c r="AX5" s="63" t="s">
        <v>116</v>
      </c>
      <c r="AY5" s="59" t="s">
        <v>127</v>
      </c>
      <c r="AZ5" s="59" t="s">
        <v>128</v>
      </c>
      <c r="BA5" s="65" t="s">
        <v>100</v>
      </c>
      <c r="BB5" s="65" t="s">
        <v>129</v>
      </c>
      <c r="BC5" s="65" t="s">
        <v>130</v>
      </c>
      <c r="BD5" s="65" t="s">
        <v>131</v>
      </c>
      <c r="BE5" s="59" t="s">
        <v>27</v>
      </c>
      <c r="BF5" s="59" t="s">
        <v>26</v>
      </c>
      <c r="BG5" s="59" t="s">
        <v>8</v>
      </c>
      <c r="BH5" s="59" t="s">
        <v>11</v>
      </c>
    </row>
    <row r="6" spans="1:60" s="14" customFormat="1" ht="11.25" x14ac:dyDescent="0.2">
      <c r="A6" s="16" t="s">
        <v>35</v>
      </c>
      <c r="B6" s="17">
        <v>44928.065462962964</v>
      </c>
      <c r="C6" s="18">
        <v>2023</v>
      </c>
      <c r="D6" s="18">
        <v>1</v>
      </c>
      <c r="E6" s="18">
        <v>2</v>
      </c>
      <c r="F6" s="18">
        <v>1</v>
      </c>
      <c r="G6" s="18">
        <v>34</v>
      </c>
      <c r="H6" s="19">
        <v>16.8</v>
      </c>
      <c r="I6" s="19">
        <v>0.6</v>
      </c>
      <c r="J6" s="51">
        <v>44.648000000000003</v>
      </c>
      <c r="K6" s="18">
        <v>7</v>
      </c>
      <c r="L6" s="55">
        <v>6.3E-2</v>
      </c>
      <c r="M6" s="51">
        <v>36.954999999999998</v>
      </c>
      <c r="N6" s="18">
        <v>7</v>
      </c>
      <c r="O6" s="55">
        <v>8.7999999999999995E-2</v>
      </c>
      <c r="P6" s="18">
        <v>30</v>
      </c>
      <c r="Q6" s="18">
        <v>7</v>
      </c>
      <c r="R6" s="18"/>
      <c r="S6" s="19">
        <v>6.4</v>
      </c>
      <c r="T6" s="19"/>
      <c r="U6" s="19"/>
      <c r="V6" s="52">
        <v>2.8</v>
      </c>
      <c r="W6" s="52">
        <f>ROUND((S6-4)/1.8,1)</f>
        <v>1.3</v>
      </c>
      <c r="X6" s="52">
        <v>1.3</v>
      </c>
      <c r="Y6" s="18">
        <v>7</v>
      </c>
      <c r="Z6" s="21" t="s">
        <v>97</v>
      </c>
      <c r="AA6" s="21"/>
      <c r="AB6" s="22" t="s">
        <v>99</v>
      </c>
      <c r="AC6" s="22" t="s">
        <v>34</v>
      </c>
      <c r="AD6" s="21"/>
      <c r="AE6" s="23"/>
      <c r="AF6" s="23"/>
      <c r="AG6" s="24"/>
      <c r="AI6" s="54">
        <f t="shared" ref="AI6:AI37" si="0">POWER(10,11.8+1.5*X6)</f>
        <v>56234132519035.117</v>
      </c>
      <c r="AK6" s="42"/>
      <c r="AL6" s="42"/>
      <c r="AM6" s="42"/>
      <c r="AN6" s="42"/>
      <c r="AO6" s="42"/>
      <c r="AP6" s="42"/>
      <c r="AQ6" s="42"/>
      <c r="AR6" s="42"/>
      <c r="AS6" s="42"/>
      <c r="AT6" s="42"/>
      <c r="AU6" s="42"/>
      <c r="AV6" s="42"/>
      <c r="AW6" s="42"/>
      <c r="AX6" s="42"/>
      <c r="AY6" s="42"/>
      <c r="AZ6" s="42"/>
      <c r="BA6" s="42"/>
      <c r="BB6" s="42"/>
      <c r="BC6" s="42"/>
      <c r="BD6" s="42"/>
      <c r="BE6" s="42"/>
      <c r="BF6" s="42"/>
      <c r="BG6" s="42"/>
      <c r="BH6" s="42"/>
    </row>
    <row r="7" spans="1:60" s="14" customFormat="1" ht="11.25" x14ac:dyDescent="0.2">
      <c r="A7" s="16" t="s">
        <v>36</v>
      </c>
      <c r="B7" s="17">
        <f>DATE(C7,D7,E7)+TIME(F7,G7,H7)</f>
        <v>44928.439652777779</v>
      </c>
      <c r="C7" s="25">
        <v>2023</v>
      </c>
      <c r="D7" s="26">
        <v>1</v>
      </c>
      <c r="E7" s="26">
        <v>2</v>
      </c>
      <c r="F7" s="26">
        <v>10</v>
      </c>
      <c r="G7" s="26">
        <v>33</v>
      </c>
      <c r="H7" s="27">
        <v>6.9</v>
      </c>
      <c r="I7" s="27">
        <v>0.2</v>
      </c>
      <c r="J7" s="20">
        <v>44.6</v>
      </c>
      <c r="K7" s="25">
        <f>L7*111</f>
        <v>2.2200000000000002</v>
      </c>
      <c r="L7" s="20">
        <v>0.02</v>
      </c>
      <c r="M7" s="20">
        <v>34.61</v>
      </c>
      <c r="N7" s="25">
        <v>2.2200000000000002</v>
      </c>
      <c r="O7" s="20">
        <v>0.03</v>
      </c>
      <c r="P7" s="18">
        <v>22</v>
      </c>
      <c r="Q7" s="26">
        <v>2</v>
      </c>
      <c r="R7" s="27">
        <v>5.9</v>
      </c>
      <c r="S7" s="27"/>
      <c r="T7" s="27"/>
      <c r="U7" s="27"/>
      <c r="V7" s="53"/>
      <c r="W7" s="48">
        <f>ROUND(-2.3+0.55*R7,1)</f>
        <v>0.9</v>
      </c>
      <c r="X7" s="48">
        <v>0.9</v>
      </c>
      <c r="Y7" s="29">
        <v>4</v>
      </c>
      <c r="Z7" s="24" t="s">
        <v>14</v>
      </c>
      <c r="AA7" s="24"/>
      <c r="AB7" s="22" t="s">
        <v>30</v>
      </c>
      <c r="AC7" s="22" t="s">
        <v>34</v>
      </c>
      <c r="AD7" s="22"/>
      <c r="AE7" s="30"/>
      <c r="AF7" s="31">
        <v>3</v>
      </c>
      <c r="AG7" s="22" t="s">
        <v>21</v>
      </c>
      <c r="AI7" s="54">
        <f t="shared" si="0"/>
        <v>14125375446227.576</v>
      </c>
      <c r="AK7" s="42"/>
      <c r="AL7" s="42"/>
      <c r="AM7" s="42"/>
      <c r="AN7" s="42"/>
      <c r="AO7" s="42"/>
      <c r="AP7" s="42"/>
      <c r="AQ7" s="42"/>
      <c r="AR7" s="42"/>
      <c r="AS7" s="42"/>
      <c r="AT7" s="42"/>
      <c r="AU7" s="42"/>
      <c r="AV7" s="42"/>
      <c r="AW7" s="42"/>
      <c r="AX7" s="42"/>
      <c r="AY7" s="42"/>
      <c r="AZ7" s="42"/>
      <c r="BA7" s="42"/>
      <c r="BB7" s="42"/>
      <c r="BC7" s="42"/>
      <c r="BD7" s="42"/>
      <c r="BE7" s="42"/>
      <c r="BF7" s="42"/>
      <c r="BG7" s="42"/>
      <c r="BH7" s="42"/>
    </row>
    <row r="8" spans="1:60" s="14" customFormat="1" ht="11.25" x14ac:dyDescent="0.2">
      <c r="A8" s="16" t="s">
        <v>37</v>
      </c>
      <c r="B8" s="17">
        <v>44936.820960648147</v>
      </c>
      <c r="C8" s="18">
        <v>2023</v>
      </c>
      <c r="D8" s="18">
        <v>1</v>
      </c>
      <c r="E8" s="18">
        <v>10</v>
      </c>
      <c r="F8" s="18">
        <v>19</v>
      </c>
      <c r="G8" s="18">
        <v>42</v>
      </c>
      <c r="H8" s="19">
        <v>11.9</v>
      </c>
      <c r="I8" s="19">
        <v>0.4</v>
      </c>
      <c r="J8" s="51">
        <v>44.622999999999998</v>
      </c>
      <c r="K8" s="18">
        <v>10</v>
      </c>
      <c r="L8" s="55">
        <v>0.09</v>
      </c>
      <c r="M8" s="51">
        <v>36.840000000000003</v>
      </c>
      <c r="N8" s="18">
        <v>10</v>
      </c>
      <c r="O8" s="55">
        <v>0.126</v>
      </c>
      <c r="P8" s="18">
        <v>15</v>
      </c>
      <c r="Q8" s="18">
        <v>5</v>
      </c>
      <c r="R8" s="18"/>
      <c r="S8" s="19">
        <v>6.5</v>
      </c>
      <c r="T8" s="19"/>
      <c r="U8" s="19"/>
      <c r="V8" s="52">
        <v>2.8</v>
      </c>
      <c r="W8" s="52">
        <f>ROUND((S8-4)/1.8,1)</f>
        <v>1.4</v>
      </c>
      <c r="X8" s="52">
        <v>1.4</v>
      </c>
      <c r="Y8" s="18">
        <v>6</v>
      </c>
      <c r="Z8" s="21" t="s">
        <v>97</v>
      </c>
      <c r="AA8" s="21"/>
      <c r="AB8" s="22" t="s">
        <v>99</v>
      </c>
      <c r="AC8" s="22" t="s">
        <v>34</v>
      </c>
      <c r="AD8" s="21"/>
      <c r="AE8" s="23"/>
      <c r="AF8" s="23"/>
      <c r="AG8" s="24"/>
      <c r="AI8" s="54">
        <f t="shared" si="0"/>
        <v>79432823472428.328</v>
      </c>
      <c r="AK8" s="42"/>
      <c r="AL8" s="42"/>
      <c r="AM8" s="42"/>
      <c r="AN8" s="42"/>
      <c r="AO8" s="42"/>
      <c r="AP8" s="42"/>
      <c r="AQ8" s="42"/>
      <c r="AR8" s="42"/>
      <c r="AS8" s="42"/>
      <c r="AT8" s="42"/>
      <c r="AU8" s="42"/>
      <c r="AV8" s="42"/>
      <c r="AW8" s="42"/>
      <c r="AX8" s="42"/>
      <c r="AY8" s="42"/>
      <c r="AZ8" s="42"/>
      <c r="BA8" s="42"/>
      <c r="BB8" s="42"/>
      <c r="BC8" s="42"/>
      <c r="BD8" s="42"/>
      <c r="BE8" s="42"/>
      <c r="BF8" s="42"/>
      <c r="BG8" s="42"/>
      <c r="BH8" s="42"/>
    </row>
    <row r="9" spans="1:60" s="14" customFormat="1" ht="11.25" x14ac:dyDescent="0.2">
      <c r="A9" s="16" t="s">
        <v>38</v>
      </c>
      <c r="B9" s="17">
        <f>DATE(C9,D9,E9)+TIME(F9,G9,H9)</f>
        <v>44951.68886574074</v>
      </c>
      <c r="C9" s="25">
        <v>2023</v>
      </c>
      <c r="D9" s="26">
        <v>1</v>
      </c>
      <c r="E9" s="26">
        <v>25</v>
      </c>
      <c r="F9" s="26">
        <v>16</v>
      </c>
      <c r="G9" s="26">
        <v>31</v>
      </c>
      <c r="H9" s="27">
        <v>58.6</v>
      </c>
      <c r="I9" s="27">
        <v>0.2</v>
      </c>
      <c r="J9" s="20">
        <v>44.63</v>
      </c>
      <c r="K9" s="25">
        <f>L9*111</f>
        <v>4.4400000000000004</v>
      </c>
      <c r="L9" s="20">
        <v>0.04</v>
      </c>
      <c r="M9" s="20">
        <v>36.21</v>
      </c>
      <c r="N9" s="25">
        <v>4.4400000000000004</v>
      </c>
      <c r="O9" s="20">
        <v>0.06</v>
      </c>
      <c r="P9" s="18">
        <v>29</v>
      </c>
      <c r="Q9" s="26">
        <v>3</v>
      </c>
      <c r="R9" s="27">
        <v>8.1999999999999993</v>
      </c>
      <c r="S9" s="27"/>
      <c r="T9" s="32">
        <v>2.4</v>
      </c>
      <c r="U9" s="27"/>
      <c r="V9" s="53"/>
      <c r="W9" s="48">
        <f>ROUND(-2.3+0.55*R9,1)</f>
        <v>2.2000000000000002</v>
      </c>
      <c r="X9" s="48">
        <v>2.2000000000000002</v>
      </c>
      <c r="Y9" s="29">
        <v>10</v>
      </c>
      <c r="Z9" s="24" t="s">
        <v>14</v>
      </c>
      <c r="AA9" s="33" t="s">
        <v>97</v>
      </c>
      <c r="AB9" s="22" t="s">
        <v>29</v>
      </c>
      <c r="AC9" s="22" t="s">
        <v>34</v>
      </c>
      <c r="AD9" s="22"/>
      <c r="AE9" s="30"/>
      <c r="AF9" s="31">
        <v>5</v>
      </c>
      <c r="AG9" s="22" t="s">
        <v>23</v>
      </c>
      <c r="AI9" s="54">
        <f t="shared" si="0"/>
        <v>1258925411794173.5</v>
      </c>
      <c r="AK9" s="43">
        <v>2023</v>
      </c>
      <c r="AL9" s="43">
        <v>1</v>
      </c>
      <c r="AM9" s="43">
        <v>25</v>
      </c>
      <c r="AN9" s="43">
        <v>16</v>
      </c>
      <c r="AO9" s="43">
        <v>31</v>
      </c>
      <c r="AP9" s="45">
        <v>58.6</v>
      </c>
      <c r="AQ9" s="45">
        <v>0.7</v>
      </c>
      <c r="AR9" s="50">
        <v>44.628</v>
      </c>
      <c r="AS9" s="43">
        <v>7</v>
      </c>
      <c r="AT9" s="50">
        <v>6.3E-2</v>
      </c>
      <c r="AU9" s="50">
        <v>36.173000000000002</v>
      </c>
      <c r="AV9" s="43">
        <v>7</v>
      </c>
      <c r="AW9" s="50">
        <v>8.7999999999999995E-2</v>
      </c>
      <c r="AX9" s="45">
        <v>18.2</v>
      </c>
      <c r="AY9" s="43">
        <v>7</v>
      </c>
      <c r="AZ9" s="45">
        <v>7.9</v>
      </c>
      <c r="BA9" s="45">
        <v>3.5</v>
      </c>
      <c r="BB9" s="48">
        <f>(AZ9-4)/1.8</f>
        <v>2.166666666666667</v>
      </c>
      <c r="BC9" s="49">
        <v>2.2000000000000002</v>
      </c>
      <c r="BD9" s="43">
        <v>19</v>
      </c>
      <c r="BE9" s="46" t="s">
        <v>97</v>
      </c>
      <c r="BF9" s="47" t="s">
        <v>99</v>
      </c>
      <c r="BG9" s="22" t="s">
        <v>34</v>
      </c>
      <c r="BH9" s="46"/>
    </row>
    <row r="10" spans="1:60" s="14" customFormat="1" ht="11.25" x14ac:dyDescent="0.2">
      <c r="A10" s="16" t="s">
        <v>39</v>
      </c>
      <c r="B10" s="17">
        <v>44955.905925925923</v>
      </c>
      <c r="C10" s="18">
        <v>2023</v>
      </c>
      <c r="D10" s="18">
        <v>1</v>
      </c>
      <c r="E10" s="18">
        <v>29</v>
      </c>
      <c r="F10" s="18">
        <v>21</v>
      </c>
      <c r="G10" s="18">
        <v>44</v>
      </c>
      <c r="H10" s="19">
        <v>32.799999999999997</v>
      </c>
      <c r="I10" s="19">
        <v>0.5</v>
      </c>
      <c r="J10" s="51">
        <v>44.587000000000003</v>
      </c>
      <c r="K10" s="18">
        <v>8</v>
      </c>
      <c r="L10" s="55">
        <v>7.1999999999999995E-2</v>
      </c>
      <c r="M10" s="51">
        <v>36.957999999999998</v>
      </c>
      <c r="N10" s="18">
        <v>8</v>
      </c>
      <c r="O10" s="55">
        <v>0.10100000000000001</v>
      </c>
      <c r="P10" s="18">
        <v>12</v>
      </c>
      <c r="Q10" s="18">
        <v>8</v>
      </c>
      <c r="R10" s="18"/>
      <c r="S10" s="19">
        <v>6.1</v>
      </c>
      <c r="T10" s="19"/>
      <c r="U10" s="19"/>
      <c r="V10" s="52">
        <v>2.6</v>
      </c>
      <c r="W10" s="52">
        <f>ROUND((S10-4)/1.8,1)</f>
        <v>1.2</v>
      </c>
      <c r="X10" s="52">
        <v>1.2</v>
      </c>
      <c r="Y10" s="18">
        <v>5</v>
      </c>
      <c r="Z10" s="21" t="s">
        <v>97</v>
      </c>
      <c r="AA10" s="21"/>
      <c r="AB10" s="22" t="s">
        <v>99</v>
      </c>
      <c r="AC10" s="22" t="s">
        <v>34</v>
      </c>
      <c r="AD10" s="21"/>
      <c r="AE10" s="23"/>
      <c r="AF10" s="23"/>
      <c r="AG10" s="24"/>
      <c r="AI10" s="54">
        <f t="shared" si="0"/>
        <v>39810717055349.93</v>
      </c>
      <c r="AK10" s="42"/>
      <c r="AL10" s="42"/>
      <c r="AM10" s="42"/>
      <c r="AN10" s="42"/>
      <c r="AO10" s="42"/>
      <c r="AP10" s="42"/>
      <c r="AQ10" s="42"/>
      <c r="AR10" s="42"/>
      <c r="AS10" s="42"/>
      <c r="AT10" s="42"/>
      <c r="AU10" s="42"/>
      <c r="AV10" s="42"/>
      <c r="AW10" s="50"/>
      <c r="AX10" s="42"/>
      <c r="AY10" s="42"/>
      <c r="AZ10" s="42"/>
      <c r="BA10" s="42"/>
      <c r="BB10" s="42"/>
      <c r="BC10" s="42"/>
      <c r="BD10" s="42"/>
      <c r="BE10" s="42"/>
      <c r="BF10" s="42"/>
      <c r="BG10" s="42"/>
      <c r="BH10" s="42"/>
    </row>
    <row r="11" spans="1:60" s="14" customFormat="1" ht="11.25" x14ac:dyDescent="0.2">
      <c r="A11" s="16" t="s">
        <v>40</v>
      </c>
      <c r="B11" s="17">
        <f>DATE(C11,D11,E11)+TIME(F11,G11,H11)</f>
        <v>44973.71497685185</v>
      </c>
      <c r="C11" s="25">
        <v>2023</v>
      </c>
      <c r="D11" s="26">
        <v>2</v>
      </c>
      <c r="E11" s="26">
        <v>16</v>
      </c>
      <c r="F11" s="26">
        <v>17</v>
      </c>
      <c r="G11" s="26">
        <v>9</v>
      </c>
      <c r="H11" s="27">
        <v>34.799999999999997</v>
      </c>
      <c r="I11" s="27">
        <v>0.2</v>
      </c>
      <c r="J11" s="20">
        <v>44.31</v>
      </c>
      <c r="K11" s="25">
        <f>L11*111</f>
        <v>1.1100000000000001</v>
      </c>
      <c r="L11" s="20">
        <v>0.01</v>
      </c>
      <c r="M11" s="20">
        <v>33.72</v>
      </c>
      <c r="N11" s="25">
        <v>1.1100000000000001</v>
      </c>
      <c r="O11" s="20">
        <v>0.01</v>
      </c>
      <c r="P11" s="18">
        <v>16</v>
      </c>
      <c r="Q11" s="26">
        <v>1</v>
      </c>
      <c r="R11" s="27">
        <v>5.7</v>
      </c>
      <c r="S11" s="27"/>
      <c r="T11" s="32"/>
      <c r="U11" s="27"/>
      <c r="V11" s="53"/>
      <c r="W11" s="48">
        <f>ROUND(-2.3+0.55*R11,1)</f>
        <v>0.8</v>
      </c>
      <c r="X11" s="48">
        <v>0.8</v>
      </c>
      <c r="Y11" s="29">
        <v>4</v>
      </c>
      <c r="Z11" s="24" t="s">
        <v>14</v>
      </c>
      <c r="AA11" s="24"/>
      <c r="AB11" s="22" t="s">
        <v>31</v>
      </c>
      <c r="AC11" s="22" t="s">
        <v>34</v>
      </c>
      <c r="AD11" s="22"/>
      <c r="AE11" s="30"/>
      <c r="AF11" s="31">
        <v>1</v>
      </c>
      <c r="AG11" s="22" t="s">
        <v>19</v>
      </c>
      <c r="AI11" s="54">
        <f t="shared" si="0"/>
        <v>10000000000000</v>
      </c>
      <c r="AK11" s="42"/>
      <c r="AL11" s="42"/>
      <c r="AM11" s="42"/>
      <c r="AN11" s="42"/>
      <c r="AO11" s="42"/>
      <c r="AP11" s="42"/>
      <c r="AQ11" s="42"/>
      <c r="AR11" s="42"/>
      <c r="AS11" s="42"/>
      <c r="AT11" s="42"/>
      <c r="AU11" s="42"/>
      <c r="AV11" s="42"/>
      <c r="AW11" s="51"/>
      <c r="AX11" s="42"/>
      <c r="AY11" s="42"/>
      <c r="AZ11" s="42"/>
      <c r="BA11" s="42"/>
      <c r="BB11" s="42"/>
      <c r="BC11" s="42"/>
      <c r="BD11" s="42"/>
      <c r="BE11" s="42"/>
      <c r="BF11" s="42"/>
      <c r="BG11" s="42"/>
      <c r="BH11" s="42"/>
    </row>
    <row r="12" spans="1:60" s="14" customFormat="1" ht="11.25" x14ac:dyDescent="0.2">
      <c r="A12" s="16" t="s">
        <v>41</v>
      </c>
      <c r="B12" s="17">
        <v>44973.900127314817</v>
      </c>
      <c r="C12" s="18">
        <v>2023</v>
      </c>
      <c r="D12" s="18">
        <v>2</v>
      </c>
      <c r="E12" s="18">
        <v>16</v>
      </c>
      <c r="F12" s="18">
        <v>21</v>
      </c>
      <c r="G12" s="18">
        <v>36</v>
      </c>
      <c r="H12" s="19">
        <v>11.1</v>
      </c>
      <c r="I12" s="19">
        <v>0.8</v>
      </c>
      <c r="J12" s="51">
        <v>45.64</v>
      </c>
      <c r="K12" s="18">
        <v>7</v>
      </c>
      <c r="L12" s="55">
        <v>6.3E-2</v>
      </c>
      <c r="M12" s="51">
        <v>36.932000000000002</v>
      </c>
      <c r="N12" s="18">
        <v>7</v>
      </c>
      <c r="O12" s="55">
        <v>0.09</v>
      </c>
      <c r="P12" s="18">
        <v>33</v>
      </c>
      <c r="Q12" s="18">
        <v>7</v>
      </c>
      <c r="R12" s="18"/>
      <c r="S12" s="19">
        <v>7.2</v>
      </c>
      <c r="T12" s="19"/>
      <c r="U12" s="19"/>
      <c r="V12" s="52">
        <v>3.2</v>
      </c>
      <c r="W12" s="52">
        <f>ROUND((S12-4)/1.8,1)</f>
        <v>1.8</v>
      </c>
      <c r="X12" s="52">
        <v>1.8</v>
      </c>
      <c r="Y12" s="18">
        <v>12</v>
      </c>
      <c r="Z12" s="21" t="s">
        <v>97</v>
      </c>
      <c r="AA12" s="21"/>
      <c r="AB12" s="22" t="s">
        <v>99</v>
      </c>
      <c r="AC12" s="22" t="s">
        <v>34</v>
      </c>
      <c r="AD12" s="21"/>
      <c r="AE12" s="23"/>
      <c r="AF12" s="23"/>
      <c r="AG12" s="24"/>
      <c r="AI12" s="54">
        <f t="shared" si="0"/>
        <v>316227766016839.06</v>
      </c>
      <c r="AK12" s="42"/>
      <c r="AL12" s="42"/>
      <c r="AM12" s="42"/>
      <c r="AN12" s="42"/>
      <c r="AO12" s="42"/>
      <c r="AP12" s="42"/>
      <c r="AQ12" s="42"/>
      <c r="AR12" s="42"/>
      <c r="AS12" s="42"/>
      <c r="AT12" s="42"/>
      <c r="AU12" s="42"/>
      <c r="AV12" s="42"/>
      <c r="AW12" s="50"/>
      <c r="AX12" s="42"/>
      <c r="AY12" s="42"/>
      <c r="AZ12" s="42"/>
      <c r="BA12" s="42"/>
      <c r="BB12" s="42"/>
      <c r="BC12" s="42"/>
      <c r="BD12" s="42"/>
      <c r="BE12" s="42"/>
      <c r="BF12" s="42"/>
      <c r="BG12" s="42"/>
      <c r="BH12" s="42"/>
    </row>
    <row r="13" spans="1:60" s="14" customFormat="1" ht="11.25" x14ac:dyDescent="0.2">
      <c r="A13" s="16" t="s">
        <v>42</v>
      </c>
      <c r="B13" s="17">
        <f>DATE(C13,D13,E13)+TIME(F13,G13,H13)</f>
        <v>44974.510879629626</v>
      </c>
      <c r="C13" s="25">
        <v>2023</v>
      </c>
      <c r="D13" s="26">
        <v>2</v>
      </c>
      <c r="E13" s="26">
        <v>17</v>
      </c>
      <c r="F13" s="26">
        <v>12</v>
      </c>
      <c r="G13" s="26">
        <v>15</v>
      </c>
      <c r="H13" s="27">
        <v>40.700000000000003</v>
      </c>
      <c r="I13" s="27">
        <v>0.2</v>
      </c>
      <c r="J13" s="20">
        <v>44.62</v>
      </c>
      <c r="K13" s="25">
        <f>L13*111</f>
        <v>1.1100000000000001</v>
      </c>
      <c r="L13" s="20">
        <v>0.01</v>
      </c>
      <c r="M13" s="20">
        <v>36.69</v>
      </c>
      <c r="N13" s="25">
        <v>1.1100000000000001</v>
      </c>
      <c r="O13" s="20">
        <v>0.01</v>
      </c>
      <c r="P13" s="18">
        <v>41</v>
      </c>
      <c r="Q13" s="26">
        <v>1</v>
      </c>
      <c r="R13" s="27">
        <v>7.8</v>
      </c>
      <c r="S13" s="27"/>
      <c r="T13" s="32">
        <v>2.2999999999999998</v>
      </c>
      <c r="U13" s="27"/>
      <c r="V13" s="53"/>
      <c r="W13" s="48">
        <f>ROUND(-2.3+0.55*R13,1)</f>
        <v>2</v>
      </c>
      <c r="X13" s="48">
        <v>2</v>
      </c>
      <c r="Y13" s="29">
        <v>6</v>
      </c>
      <c r="Z13" s="24" t="s">
        <v>14</v>
      </c>
      <c r="AA13" s="33" t="s">
        <v>97</v>
      </c>
      <c r="AB13" s="22" t="s">
        <v>29</v>
      </c>
      <c r="AC13" s="22" t="s">
        <v>34</v>
      </c>
      <c r="AD13" s="22"/>
      <c r="AE13" s="30"/>
      <c r="AF13" s="31">
        <v>5</v>
      </c>
      <c r="AG13" s="22" t="s">
        <v>23</v>
      </c>
      <c r="AI13" s="54">
        <f t="shared" si="0"/>
        <v>630957344480198.25</v>
      </c>
      <c r="AK13" s="43">
        <v>2023</v>
      </c>
      <c r="AL13" s="43">
        <v>2</v>
      </c>
      <c r="AM13" s="43">
        <v>17</v>
      </c>
      <c r="AN13" s="43">
        <v>12</v>
      </c>
      <c r="AO13" s="43">
        <v>15</v>
      </c>
      <c r="AP13" s="45">
        <v>39.9</v>
      </c>
      <c r="AQ13" s="45">
        <v>0.7</v>
      </c>
      <c r="AR13" s="50">
        <v>44.546999999999997</v>
      </c>
      <c r="AS13" s="43">
        <v>8</v>
      </c>
      <c r="AT13" s="50">
        <v>7.1999999999999995E-2</v>
      </c>
      <c r="AU13" s="50">
        <v>36.575000000000003</v>
      </c>
      <c r="AV13" s="43">
        <v>8</v>
      </c>
      <c r="AW13" s="50">
        <v>0.10100000000000001</v>
      </c>
      <c r="AX13" s="45">
        <v>19.100000000000001</v>
      </c>
      <c r="AY13" s="43">
        <v>8</v>
      </c>
      <c r="AZ13" s="45">
        <v>7.8</v>
      </c>
      <c r="BA13" s="45">
        <v>3.7</v>
      </c>
      <c r="BB13" s="48">
        <f>(AZ13-4)/1.8</f>
        <v>2.1111111111111112</v>
      </c>
      <c r="BC13" s="49">
        <v>2.1</v>
      </c>
      <c r="BD13" s="43">
        <v>17</v>
      </c>
      <c r="BE13" s="46" t="s">
        <v>97</v>
      </c>
      <c r="BF13" s="47" t="s">
        <v>99</v>
      </c>
      <c r="BG13" s="22" t="s">
        <v>34</v>
      </c>
      <c r="BH13" s="46"/>
    </row>
    <row r="14" spans="1:60" s="14" customFormat="1" ht="11.25" x14ac:dyDescent="0.2">
      <c r="A14" s="16" t="s">
        <v>43</v>
      </c>
      <c r="B14" s="17">
        <v>44976.795439814814</v>
      </c>
      <c r="C14" s="18">
        <v>2023</v>
      </c>
      <c r="D14" s="18">
        <v>2</v>
      </c>
      <c r="E14" s="18">
        <v>19</v>
      </c>
      <c r="F14" s="18">
        <v>19</v>
      </c>
      <c r="G14" s="18">
        <v>5</v>
      </c>
      <c r="H14" s="19">
        <v>26.8</v>
      </c>
      <c r="I14" s="19">
        <v>0.5</v>
      </c>
      <c r="J14" s="51">
        <v>44.555</v>
      </c>
      <c r="K14" s="18">
        <v>8</v>
      </c>
      <c r="L14" s="55">
        <v>7.1999999999999995E-2</v>
      </c>
      <c r="M14" s="51">
        <v>36.618000000000002</v>
      </c>
      <c r="N14" s="18">
        <v>8</v>
      </c>
      <c r="O14" s="55">
        <v>0.10100000000000001</v>
      </c>
      <c r="P14" s="18">
        <v>12</v>
      </c>
      <c r="Q14" s="18">
        <v>8</v>
      </c>
      <c r="R14" s="18"/>
      <c r="S14" s="19">
        <v>6.4</v>
      </c>
      <c r="T14" s="19"/>
      <c r="U14" s="19"/>
      <c r="V14" s="52">
        <v>3</v>
      </c>
      <c r="W14" s="52">
        <f>ROUND((S14-4)/1.8,1)</f>
        <v>1.3</v>
      </c>
      <c r="X14" s="52">
        <v>1.3</v>
      </c>
      <c r="Y14" s="18">
        <v>7</v>
      </c>
      <c r="Z14" s="21" t="s">
        <v>97</v>
      </c>
      <c r="AA14" s="21"/>
      <c r="AB14" s="22" t="s">
        <v>99</v>
      </c>
      <c r="AC14" s="22" t="s">
        <v>34</v>
      </c>
      <c r="AD14" s="21"/>
      <c r="AE14" s="23"/>
      <c r="AF14" s="23"/>
      <c r="AG14" s="24"/>
      <c r="AI14" s="54">
        <f t="shared" si="0"/>
        <v>56234132519035.117</v>
      </c>
      <c r="AK14" s="42"/>
      <c r="AL14" s="42"/>
      <c r="AM14" s="42"/>
      <c r="AN14" s="42"/>
      <c r="AO14" s="42"/>
      <c r="AP14" s="42"/>
      <c r="AQ14" s="42"/>
      <c r="AR14" s="42"/>
      <c r="AS14" s="42"/>
      <c r="AT14" s="42"/>
      <c r="AU14" s="42"/>
      <c r="AV14" s="42"/>
      <c r="AW14" s="51"/>
      <c r="AX14" s="42"/>
      <c r="AY14" s="42"/>
      <c r="AZ14" s="42"/>
      <c r="BA14" s="42"/>
      <c r="BB14" s="42"/>
      <c r="BC14" s="42"/>
      <c r="BD14" s="42"/>
      <c r="BE14" s="42"/>
      <c r="BF14" s="42"/>
      <c r="BG14" s="42"/>
      <c r="BH14" s="42"/>
    </row>
    <row r="15" spans="1:60" s="14" customFormat="1" ht="22.5" x14ac:dyDescent="0.2">
      <c r="A15" s="16" t="s">
        <v>44</v>
      </c>
      <c r="B15" s="17">
        <f>DATE(C15,D15,E15)+TIME(F15,G15,H15)</f>
        <v>44984.543495370373</v>
      </c>
      <c r="C15" s="25">
        <v>2023</v>
      </c>
      <c r="D15" s="26">
        <v>2</v>
      </c>
      <c r="E15" s="26">
        <v>27</v>
      </c>
      <c r="F15" s="26">
        <v>13</v>
      </c>
      <c r="G15" s="26">
        <v>2</v>
      </c>
      <c r="H15" s="27">
        <v>38.700000000000003</v>
      </c>
      <c r="I15" s="27">
        <v>0.1</v>
      </c>
      <c r="J15" s="20">
        <v>44.53</v>
      </c>
      <c r="K15" s="25">
        <f>L15*111</f>
        <v>2.2200000000000002</v>
      </c>
      <c r="L15" s="20">
        <v>0.02</v>
      </c>
      <c r="M15" s="20">
        <v>34.450000000000003</v>
      </c>
      <c r="N15" s="25">
        <v>2.2200000000000002</v>
      </c>
      <c r="O15" s="20">
        <v>0.03</v>
      </c>
      <c r="P15" s="18">
        <v>28</v>
      </c>
      <c r="Q15" s="26">
        <v>2</v>
      </c>
      <c r="R15" s="27">
        <v>11.1</v>
      </c>
      <c r="S15" s="27"/>
      <c r="T15" s="32">
        <v>3.5</v>
      </c>
      <c r="U15" s="27">
        <v>3.1</v>
      </c>
      <c r="V15" s="53"/>
      <c r="W15" s="48">
        <f>ROUND(-2.3+0.55*R15,1)</f>
        <v>3.8</v>
      </c>
      <c r="X15" s="48">
        <v>3.8</v>
      </c>
      <c r="Y15" s="29">
        <v>4</v>
      </c>
      <c r="Z15" s="24" t="s">
        <v>14</v>
      </c>
      <c r="AA15" s="24"/>
      <c r="AB15" s="22" t="s">
        <v>30</v>
      </c>
      <c r="AC15" s="22" t="s">
        <v>34</v>
      </c>
      <c r="AD15" s="39" t="s">
        <v>114</v>
      </c>
      <c r="AE15" s="30">
        <v>1</v>
      </c>
      <c r="AF15" s="31">
        <v>3</v>
      </c>
      <c r="AG15" s="22" t="s">
        <v>21</v>
      </c>
      <c r="AI15" s="54">
        <f t="shared" si="0"/>
        <v>3.1622776601683898E+17</v>
      </c>
      <c r="AK15" s="42"/>
      <c r="AL15" s="42"/>
      <c r="AM15" s="42"/>
      <c r="AN15" s="42"/>
      <c r="AO15" s="42"/>
      <c r="AP15" s="42"/>
      <c r="AQ15" s="42"/>
      <c r="AR15" s="42"/>
      <c r="AS15" s="42"/>
      <c r="AT15" s="42"/>
      <c r="AU15" s="42"/>
      <c r="AV15" s="42"/>
      <c r="AW15" s="50"/>
      <c r="AX15" s="42"/>
      <c r="AY15" s="42"/>
      <c r="AZ15" s="42"/>
      <c r="BA15" s="42"/>
      <c r="BB15" s="42"/>
      <c r="BC15" s="42"/>
      <c r="BD15" s="42"/>
      <c r="BE15" s="42"/>
      <c r="BF15" s="42"/>
      <c r="BG15" s="42"/>
      <c r="BH15" s="42"/>
    </row>
    <row r="16" spans="1:60" s="14" customFormat="1" ht="11.25" x14ac:dyDescent="0.2">
      <c r="A16" s="16" t="s">
        <v>45</v>
      </c>
      <c r="B16" s="17">
        <v>44991.26935185185</v>
      </c>
      <c r="C16" s="18">
        <v>2023</v>
      </c>
      <c r="D16" s="18">
        <v>3</v>
      </c>
      <c r="E16" s="18">
        <v>6</v>
      </c>
      <c r="F16" s="18">
        <v>6</v>
      </c>
      <c r="G16" s="18">
        <v>27</v>
      </c>
      <c r="H16" s="19">
        <v>52.7</v>
      </c>
      <c r="I16" s="19">
        <v>0.6</v>
      </c>
      <c r="J16" s="51">
        <v>44.65</v>
      </c>
      <c r="K16" s="18">
        <v>7</v>
      </c>
      <c r="L16" s="55">
        <v>6.3E-2</v>
      </c>
      <c r="M16" s="51">
        <v>36.677999999999997</v>
      </c>
      <c r="N16" s="18">
        <v>7</v>
      </c>
      <c r="O16" s="55">
        <v>8.7999999999999995E-2</v>
      </c>
      <c r="P16" s="18">
        <v>22</v>
      </c>
      <c r="Q16" s="18">
        <v>7</v>
      </c>
      <c r="R16" s="18"/>
      <c r="S16" s="19">
        <v>7.8</v>
      </c>
      <c r="T16" s="19"/>
      <c r="U16" s="19"/>
      <c r="V16" s="52">
        <v>3.6</v>
      </c>
      <c r="W16" s="52">
        <f>ROUND((S16-4)/1.8,1)</f>
        <v>2.1</v>
      </c>
      <c r="X16" s="52">
        <v>2.1</v>
      </c>
      <c r="Y16" s="18">
        <v>12</v>
      </c>
      <c r="Z16" s="21" t="s">
        <v>97</v>
      </c>
      <c r="AA16" s="21"/>
      <c r="AB16" s="22" t="s">
        <v>99</v>
      </c>
      <c r="AC16" s="22" t="s">
        <v>34</v>
      </c>
      <c r="AD16" s="21"/>
      <c r="AE16" s="23"/>
      <c r="AF16" s="23"/>
      <c r="AG16" s="24"/>
      <c r="AI16" s="54">
        <f t="shared" si="0"/>
        <v>891250938133751.25</v>
      </c>
      <c r="AK16" s="42"/>
      <c r="AL16" s="42"/>
      <c r="AM16" s="42"/>
      <c r="AN16" s="42"/>
      <c r="AO16" s="42"/>
      <c r="AP16" s="42"/>
      <c r="AQ16" s="42"/>
      <c r="AR16" s="42"/>
      <c r="AS16" s="42"/>
      <c r="AT16" s="42"/>
      <c r="AU16" s="42"/>
      <c r="AV16" s="42"/>
      <c r="AW16" s="50"/>
      <c r="AX16" s="42"/>
      <c r="AY16" s="42"/>
      <c r="AZ16" s="42"/>
      <c r="BA16" s="42"/>
      <c r="BB16" s="42"/>
      <c r="BC16" s="42"/>
      <c r="BD16" s="42"/>
      <c r="BE16" s="42"/>
      <c r="BF16" s="42"/>
      <c r="BG16" s="42"/>
      <c r="BH16" s="42"/>
    </row>
    <row r="17" spans="1:60" s="14" customFormat="1" ht="11.25" x14ac:dyDescent="0.2">
      <c r="A17" s="16" t="s">
        <v>46</v>
      </c>
      <c r="B17" s="71">
        <f t="shared" ref="B17:B26" si="1">DATE(C17,D17,E17)+TIME(F17,G17,H17)</f>
        <v>44994.209062499998</v>
      </c>
      <c r="C17" s="25">
        <v>2023</v>
      </c>
      <c r="D17" s="25">
        <v>3</v>
      </c>
      <c r="E17" s="25">
        <v>9</v>
      </c>
      <c r="F17" s="25">
        <v>5</v>
      </c>
      <c r="G17" s="25">
        <v>1</v>
      </c>
      <c r="H17" s="28">
        <v>3.1</v>
      </c>
      <c r="I17" s="28">
        <v>0.2</v>
      </c>
      <c r="J17" s="34">
        <v>42.51</v>
      </c>
      <c r="K17" s="25">
        <v>1</v>
      </c>
      <c r="L17" s="20">
        <v>0.01</v>
      </c>
      <c r="M17" s="34">
        <v>36.4</v>
      </c>
      <c r="N17" s="25">
        <v>1</v>
      </c>
      <c r="O17" s="20">
        <v>0.01</v>
      </c>
      <c r="P17" s="26">
        <v>23</v>
      </c>
      <c r="Q17" s="25">
        <v>1</v>
      </c>
      <c r="R17" s="28">
        <v>10</v>
      </c>
      <c r="S17" s="28"/>
      <c r="T17" s="28">
        <v>3.5</v>
      </c>
      <c r="U17" s="28"/>
      <c r="V17" s="48"/>
      <c r="W17" s="48">
        <f t="shared" ref="W17:W26" si="2">ROUND(-2.3+0.55*R17,1)</f>
        <v>3.2</v>
      </c>
      <c r="X17" s="48">
        <v>3.2</v>
      </c>
      <c r="Y17" s="25">
        <v>9</v>
      </c>
      <c r="Z17" s="24" t="s">
        <v>14</v>
      </c>
      <c r="AA17" s="33" t="s">
        <v>97</v>
      </c>
      <c r="AB17" s="22" t="s">
        <v>99</v>
      </c>
      <c r="AC17" s="22" t="s">
        <v>34</v>
      </c>
      <c r="AD17" s="35"/>
      <c r="AE17" s="30"/>
      <c r="AF17" s="36"/>
      <c r="AG17" s="22"/>
      <c r="AI17" s="54">
        <f t="shared" si="0"/>
        <v>3.981071705534992E+16</v>
      </c>
      <c r="AK17" s="26">
        <v>2023</v>
      </c>
      <c r="AL17" s="26">
        <v>3</v>
      </c>
      <c r="AM17" s="26">
        <v>9</v>
      </c>
      <c r="AN17" s="26">
        <v>5</v>
      </c>
      <c r="AO17" s="26">
        <v>1</v>
      </c>
      <c r="AP17" s="27">
        <v>4.9000000000000004</v>
      </c>
      <c r="AQ17" s="27">
        <v>1</v>
      </c>
      <c r="AR17" s="55">
        <v>42.6</v>
      </c>
      <c r="AS17" s="26">
        <v>20</v>
      </c>
      <c r="AT17" s="72">
        <v>0.18</v>
      </c>
      <c r="AU17" s="55">
        <v>36.344999999999999</v>
      </c>
      <c r="AV17" s="26">
        <v>20</v>
      </c>
      <c r="AW17" s="55">
        <v>0.24399999999999999</v>
      </c>
      <c r="AX17" s="27">
        <v>22.7</v>
      </c>
      <c r="AY17" s="26">
        <v>10</v>
      </c>
      <c r="AZ17" s="27">
        <v>10</v>
      </c>
      <c r="BA17" s="27">
        <v>4.4000000000000004</v>
      </c>
      <c r="BB17" s="48">
        <f>(AZ17-4)/1.8</f>
        <v>3.333333333333333</v>
      </c>
      <c r="BC17" s="53">
        <v>3.333333333333333</v>
      </c>
      <c r="BD17" s="42"/>
      <c r="BE17" s="29" t="s">
        <v>97</v>
      </c>
      <c r="BF17" s="73" t="s">
        <v>99</v>
      </c>
      <c r="BG17" s="22" t="s">
        <v>34</v>
      </c>
      <c r="BH17" s="42"/>
    </row>
    <row r="18" spans="1:60" s="14" customFormat="1" ht="11.25" x14ac:dyDescent="0.2">
      <c r="A18" s="16" t="s">
        <v>47</v>
      </c>
      <c r="B18" s="17">
        <f t="shared" si="1"/>
        <v>44994.420243055552</v>
      </c>
      <c r="C18" s="25">
        <v>2023</v>
      </c>
      <c r="D18" s="26">
        <v>3</v>
      </c>
      <c r="E18" s="26">
        <v>9</v>
      </c>
      <c r="F18" s="26">
        <v>10</v>
      </c>
      <c r="G18" s="26">
        <v>5</v>
      </c>
      <c r="H18" s="27">
        <v>9</v>
      </c>
      <c r="I18" s="27">
        <v>0.2</v>
      </c>
      <c r="J18" s="20">
        <v>44.28</v>
      </c>
      <c r="K18" s="25">
        <f t="shared" ref="K18:K26" si="3">L18*111</f>
        <v>1.1100000000000001</v>
      </c>
      <c r="L18" s="20">
        <v>0.01</v>
      </c>
      <c r="M18" s="20">
        <v>33.880000000000003</v>
      </c>
      <c r="N18" s="25">
        <v>1.1100000000000001</v>
      </c>
      <c r="O18" s="20">
        <v>0.01</v>
      </c>
      <c r="P18" s="18">
        <v>15</v>
      </c>
      <c r="Q18" s="26">
        <v>1</v>
      </c>
      <c r="R18" s="27">
        <v>6.6</v>
      </c>
      <c r="S18" s="27"/>
      <c r="T18" s="32">
        <v>2</v>
      </c>
      <c r="U18" s="27"/>
      <c r="V18" s="53"/>
      <c r="W18" s="48">
        <f t="shared" si="2"/>
        <v>1.3</v>
      </c>
      <c r="X18" s="48">
        <v>1.3</v>
      </c>
      <c r="Y18" s="29">
        <v>3</v>
      </c>
      <c r="Z18" s="24" t="s">
        <v>14</v>
      </c>
      <c r="AA18" s="24"/>
      <c r="AB18" s="22" t="s">
        <v>31</v>
      </c>
      <c r="AC18" s="22" t="s">
        <v>34</v>
      </c>
      <c r="AD18" s="22"/>
      <c r="AE18" s="30"/>
      <c r="AF18" s="31">
        <v>1</v>
      </c>
      <c r="AG18" s="22" t="s">
        <v>19</v>
      </c>
      <c r="AI18" s="54">
        <f t="shared" si="0"/>
        <v>56234132519035.117</v>
      </c>
      <c r="AK18" s="42"/>
      <c r="AL18" s="42"/>
      <c r="AM18" s="42"/>
      <c r="AN18" s="42"/>
      <c r="AO18" s="42"/>
      <c r="AP18" s="42"/>
      <c r="AQ18" s="42"/>
      <c r="AR18" s="42"/>
      <c r="AS18" s="42"/>
      <c r="AT18" s="42"/>
      <c r="AU18" s="42"/>
      <c r="AV18" s="42"/>
      <c r="AW18" s="50"/>
      <c r="AX18" s="42"/>
      <c r="AY18" s="42"/>
      <c r="AZ18" s="42"/>
      <c r="BA18" s="42"/>
      <c r="BB18" s="42"/>
      <c r="BC18" s="42"/>
      <c r="BD18" s="42"/>
      <c r="BE18" s="42"/>
      <c r="BF18" s="42"/>
      <c r="BG18" s="42"/>
      <c r="BH18" s="42"/>
    </row>
    <row r="19" spans="1:60" s="14" customFormat="1" ht="11.25" x14ac:dyDescent="0.2">
      <c r="A19" s="16" t="s">
        <v>48</v>
      </c>
      <c r="B19" s="17">
        <f t="shared" si="1"/>
        <v>44994.669409722221</v>
      </c>
      <c r="C19" s="25">
        <v>2023</v>
      </c>
      <c r="D19" s="26">
        <v>3</v>
      </c>
      <c r="E19" s="26">
        <v>9</v>
      </c>
      <c r="F19" s="26">
        <v>16</v>
      </c>
      <c r="G19" s="26">
        <v>3</v>
      </c>
      <c r="H19" s="27">
        <v>57.9</v>
      </c>
      <c r="I19" s="27">
        <v>0.1</v>
      </c>
      <c r="J19" s="20">
        <v>44.02</v>
      </c>
      <c r="K19" s="25">
        <f t="shared" si="3"/>
        <v>1.1100000000000001</v>
      </c>
      <c r="L19" s="20">
        <v>0.01</v>
      </c>
      <c r="M19" s="20">
        <v>33.39</v>
      </c>
      <c r="N19" s="25">
        <v>1.1100000000000001</v>
      </c>
      <c r="O19" s="20">
        <v>0.01</v>
      </c>
      <c r="P19" s="18">
        <v>29</v>
      </c>
      <c r="Q19" s="26">
        <v>1</v>
      </c>
      <c r="R19" s="27">
        <v>7.6</v>
      </c>
      <c r="S19" s="27"/>
      <c r="T19" s="32">
        <v>2.1</v>
      </c>
      <c r="U19" s="27"/>
      <c r="V19" s="53"/>
      <c r="W19" s="48">
        <f t="shared" si="2"/>
        <v>1.9</v>
      </c>
      <c r="X19" s="48">
        <v>1.9</v>
      </c>
      <c r="Y19" s="29">
        <v>5</v>
      </c>
      <c r="Z19" s="24" t="s">
        <v>14</v>
      </c>
      <c r="AA19" s="24"/>
      <c r="AB19" s="22" t="s">
        <v>31</v>
      </c>
      <c r="AC19" s="22" t="s">
        <v>34</v>
      </c>
      <c r="AD19" s="22"/>
      <c r="AE19" s="30"/>
      <c r="AF19" s="31">
        <v>1</v>
      </c>
      <c r="AG19" s="22" t="s">
        <v>19</v>
      </c>
      <c r="AI19" s="54">
        <f t="shared" si="0"/>
        <v>446683592150964.06</v>
      </c>
      <c r="AK19" s="42"/>
      <c r="AL19" s="42"/>
      <c r="AM19" s="42"/>
      <c r="AN19" s="42"/>
      <c r="AO19" s="42"/>
      <c r="AP19" s="42"/>
      <c r="AQ19" s="42"/>
      <c r="AR19" s="42"/>
      <c r="AS19" s="42"/>
      <c r="AT19" s="42"/>
      <c r="AU19" s="42"/>
      <c r="AV19" s="42"/>
      <c r="AW19" s="50"/>
      <c r="AX19" s="42"/>
      <c r="AY19" s="42"/>
      <c r="AZ19" s="42"/>
      <c r="BA19" s="42"/>
      <c r="BB19" s="42"/>
      <c r="BC19" s="42"/>
      <c r="BD19" s="42"/>
      <c r="BE19" s="42"/>
      <c r="BF19" s="42"/>
      <c r="BG19" s="42"/>
      <c r="BH19" s="42"/>
    </row>
    <row r="20" spans="1:60" s="14" customFormat="1" ht="11.25" x14ac:dyDescent="0.2">
      <c r="A20" s="16" t="s">
        <v>49</v>
      </c>
      <c r="B20" s="17">
        <f t="shared" si="1"/>
        <v>44995.613807870373</v>
      </c>
      <c r="C20" s="25">
        <v>2023</v>
      </c>
      <c r="D20" s="26">
        <v>3</v>
      </c>
      <c r="E20" s="26">
        <v>10</v>
      </c>
      <c r="F20" s="26">
        <v>14</v>
      </c>
      <c r="G20" s="26">
        <v>43</v>
      </c>
      <c r="H20" s="27">
        <v>53.1</v>
      </c>
      <c r="I20" s="27">
        <v>0.3</v>
      </c>
      <c r="J20" s="20">
        <v>44</v>
      </c>
      <c r="K20" s="25">
        <f t="shared" si="3"/>
        <v>1.1100000000000001</v>
      </c>
      <c r="L20" s="20">
        <v>0.01</v>
      </c>
      <c r="M20" s="20">
        <v>33.36</v>
      </c>
      <c r="N20" s="25">
        <v>1.1100000000000001</v>
      </c>
      <c r="O20" s="20">
        <v>0.01</v>
      </c>
      <c r="P20" s="18">
        <v>27</v>
      </c>
      <c r="Q20" s="26">
        <v>1</v>
      </c>
      <c r="R20" s="27">
        <v>8.6</v>
      </c>
      <c r="S20" s="27"/>
      <c r="T20" s="32">
        <v>2.6</v>
      </c>
      <c r="U20" s="27"/>
      <c r="V20" s="53"/>
      <c r="W20" s="48">
        <f t="shared" si="2"/>
        <v>2.4</v>
      </c>
      <c r="X20" s="48">
        <v>2.4</v>
      </c>
      <c r="Y20" s="29">
        <v>6</v>
      </c>
      <c r="Z20" s="24" t="s">
        <v>14</v>
      </c>
      <c r="AA20" s="24"/>
      <c r="AB20" s="22" t="s">
        <v>31</v>
      </c>
      <c r="AC20" s="22" t="s">
        <v>34</v>
      </c>
      <c r="AD20" s="22"/>
      <c r="AE20" s="30"/>
      <c r="AF20" s="31">
        <v>1</v>
      </c>
      <c r="AG20" s="22" t="s">
        <v>19</v>
      </c>
      <c r="AI20" s="54">
        <f t="shared" si="0"/>
        <v>2511886431509585.5</v>
      </c>
      <c r="AK20" s="42"/>
      <c r="AL20" s="42"/>
      <c r="AM20" s="42"/>
      <c r="AN20" s="42"/>
      <c r="AO20" s="42"/>
      <c r="AP20" s="42"/>
      <c r="AQ20" s="42"/>
      <c r="AR20" s="42"/>
      <c r="AS20" s="42"/>
      <c r="AT20" s="42"/>
      <c r="AU20" s="42"/>
      <c r="AV20" s="42"/>
      <c r="AW20" s="51"/>
      <c r="AX20" s="42"/>
      <c r="AY20" s="42"/>
      <c r="AZ20" s="42"/>
      <c r="BA20" s="42"/>
      <c r="BB20" s="42"/>
      <c r="BC20" s="42"/>
      <c r="BD20" s="42"/>
      <c r="BE20" s="42"/>
      <c r="BF20" s="42"/>
      <c r="BG20" s="42"/>
      <c r="BH20" s="42"/>
    </row>
    <row r="21" spans="1:60" s="14" customFormat="1" ht="11.25" x14ac:dyDescent="0.2">
      <c r="A21" s="16" t="s">
        <v>50</v>
      </c>
      <c r="B21" s="17">
        <f t="shared" si="1"/>
        <v>44995.631631944445</v>
      </c>
      <c r="C21" s="25">
        <v>2023</v>
      </c>
      <c r="D21" s="26">
        <v>3</v>
      </c>
      <c r="E21" s="26">
        <v>10</v>
      </c>
      <c r="F21" s="26">
        <v>15</v>
      </c>
      <c r="G21" s="26">
        <v>9</v>
      </c>
      <c r="H21" s="27">
        <v>33.5</v>
      </c>
      <c r="I21" s="27">
        <v>0.2</v>
      </c>
      <c r="J21" s="20">
        <v>43.99</v>
      </c>
      <c r="K21" s="25">
        <f t="shared" si="3"/>
        <v>1.1100000000000001</v>
      </c>
      <c r="L21" s="20">
        <v>0.01</v>
      </c>
      <c r="M21" s="20">
        <v>33.29</v>
      </c>
      <c r="N21" s="25">
        <v>1.1100000000000001</v>
      </c>
      <c r="O21" s="20">
        <v>0.01</v>
      </c>
      <c r="P21" s="18">
        <v>25</v>
      </c>
      <c r="Q21" s="26">
        <v>1</v>
      </c>
      <c r="R21" s="27">
        <v>6.8</v>
      </c>
      <c r="S21" s="27"/>
      <c r="T21" s="32"/>
      <c r="U21" s="27"/>
      <c r="V21" s="53"/>
      <c r="W21" s="48">
        <f t="shared" si="2"/>
        <v>1.4</v>
      </c>
      <c r="X21" s="48">
        <v>1.4</v>
      </c>
      <c r="Y21" s="29">
        <v>4</v>
      </c>
      <c r="Z21" s="24" t="s">
        <v>14</v>
      </c>
      <c r="AA21" s="24"/>
      <c r="AB21" s="22" t="s">
        <v>31</v>
      </c>
      <c r="AC21" s="22" t="s">
        <v>34</v>
      </c>
      <c r="AD21" s="22"/>
      <c r="AE21" s="30"/>
      <c r="AF21" s="31">
        <v>1</v>
      </c>
      <c r="AG21" s="22" t="s">
        <v>19</v>
      </c>
      <c r="AI21" s="54">
        <f t="shared" si="0"/>
        <v>79432823472428.328</v>
      </c>
      <c r="AK21" s="42"/>
      <c r="AL21" s="42"/>
      <c r="AM21" s="42"/>
      <c r="AN21" s="42"/>
      <c r="AO21" s="42"/>
      <c r="AP21" s="42"/>
      <c r="AQ21" s="42"/>
      <c r="AR21" s="42"/>
      <c r="AS21" s="42"/>
      <c r="AT21" s="42"/>
      <c r="AU21" s="42"/>
      <c r="AV21" s="42"/>
      <c r="AW21" s="50"/>
      <c r="AX21" s="42"/>
      <c r="AY21" s="42"/>
      <c r="AZ21" s="42"/>
      <c r="BA21" s="42"/>
      <c r="BB21" s="42"/>
      <c r="BC21" s="42"/>
      <c r="BD21" s="42"/>
      <c r="BE21" s="42"/>
      <c r="BF21" s="42"/>
      <c r="BG21" s="42"/>
      <c r="BH21" s="42"/>
    </row>
    <row r="22" spans="1:60" s="14" customFormat="1" ht="11.25" x14ac:dyDescent="0.2">
      <c r="A22" s="16" t="s">
        <v>51</v>
      </c>
      <c r="B22" s="17">
        <f t="shared" si="1"/>
        <v>44995.688449074078</v>
      </c>
      <c r="C22" s="25">
        <v>2023</v>
      </c>
      <c r="D22" s="26">
        <v>3</v>
      </c>
      <c r="E22" s="26">
        <v>10</v>
      </c>
      <c r="F22" s="26">
        <v>16</v>
      </c>
      <c r="G22" s="26">
        <v>31</v>
      </c>
      <c r="H22" s="27">
        <v>22.9</v>
      </c>
      <c r="I22" s="27">
        <v>0.2</v>
      </c>
      <c r="J22" s="20">
        <v>43.96</v>
      </c>
      <c r="K22" s="25">
        <f t="shared" si="3"/>
        <v>1.1100000000000001</v>
      </c>
      <c r="L22" s="20">
        <v>0.01</v>
      </c>
      <c r="M22" s="20">
        <v>33.29</v>
      </c>
      <c r="N22" s="25">
        <v>1.1100000000000001</v>
      </c>
      <c r="O22" s="20">
        <v>0.01</v>
      </c>
      <c r="P22" s="18">
        <v>25</v>
      </c>
      <c r="Q22" s="26">
        <v>1</v>
      </c>
      <c r="R22" s="27">
        <v>6.4</v>
      </c>
      <c r="S22" s="27"/>
      <c r="T22" s="32"/>
      <c r="U22" s="27"/>
      <c r="V22" s="53"/>
      <c r="W22" s="48">
        <f t="shared" si="2"/>
        <v>1.2</v>
      </c>
      <c r="X22" s="48">
        <v>1.2</v>
      </c>
      <c r="Y22" s="29">
        <v>4</v>
      </c>
      <c r="Z22" s="24" t="s">
        <v>14</v>
      </c>
      <c r="AA22" s="24"/>
      <c r="AB22" s="22" t="s">
        <v>31</v>
      </c>
      <c r="AC22" s="22" t="s">
        <v>34</v>
      </c>
      <c r="AD22" s="22"/>
      <c r="AE22" s="30"/>
      <c r="AF22" s="31">
        <v>1</v>
      </c>
      <c r="AG22" s="22" t="s">
        <v>19</v>
      </c>
      <c r="AI22" s="54">
        <f t="shared" si="0"/>
        <v>39810717055349.93</v>
      </c>
      <c r="AK22" s="42"/>
      <c r="AL22" s="42"/>
      <c r="AM22" s="42"/>
      <c r="AN22" s="42"/>
      <c r="AO22" s="42"/>
      <c r="AP22" s="42"/>
      <c r="AQ22" s="42"/>
      <c r="AR22" s="42"/>
      <c r="AS22" s="42"/>
      <c r="AT22" s="42"/>
      <c r="AU22" s="42"/>
      <c r="AV22" s="42"/>
      <c r="AW22" s="50"/>
      <c r="AX22" s="42"/>
      <c r="AY22" s="42"/>
      <c r="AZ22" s="42"/>
      <c r="BA22" s="42"/>
      <c r="BB22" s="42"/>
      <c r="BC22" s="42"/>
      <c r="BD22" s="42"/>
      <c r="BE22" s="42"/>
      <c r="BF22" s="42"/>
      <c r="BG22" s="42"/>
      <c r="BH22" s="42"/>
    </row>
    <row r="23" spans="1:60" s="14" customFormat="1" ht="11.25" x14ac:dyDescent="0.2">
      <c r="A23" s="16" t="s">
        <v>52</v>
      </c>
      <c r="B23" s="17">
        <f t="shared" si="1"/>
        <v>44997.999560185184</v>
      </c>
      <c r="C23" s="25">
        <v>2023</v>
      </c>
      <c r="D23" s="26">
        <v>3</v>
      </c>
      <c r="E23" s="26">
        <v>12</v>
      </c>
      <c r="F23" s="26">
        <v>23</v>
      </c>
      <c r="G23" s="26">
        <v>59</v>
      </c>
      <c r="H23" s="27">
        <v>22.7</v>
      </c>
      <c r="I23" s="27">
        <v>0.2</v>
      </c>
      <c r="J23" s="20">
        <v>44.59</v>
      </c>
      <c r="K23" s="25">
        <f t="shared" si="3"/>
        <v>2.2200000000000002</v>
      </c>
      <c r="L23" s="20">
        <v>0.02</v>
      </c>
      <c r="M23" s="20">
        <v>36.61</v>
      </c>
      <c r="N23" s="25">
        <v>2.2200000000000002</v>
      </c>
      <c r="O23" s="20">
        <v>0.03</v>
      </c>
      <c r="P23" s="18">
        <v>27</v>
      </c>
      <c r="Q23" s="26">
        <v>1</v>
      </c>
      <c r="R23" s="27">
        <v>7.4</v>
      </c>
      <c r="S23" s="27"/>
      <c r="T23" s="32"/>
      <c r="U23" s="27"/>
      <c r="V23" s="53"/>
      <c r="W23" s="48">
        <f t="shared" si="2"/>
        <v>1.8</v>
      </c>
      <c r="X23" s="48">
        <v>1.8</v>
      </c>
      <c r="Y23" s="29">
        <v>6</v>
      </c>
      <c r="Z23" s="24" t="s">
        <v>14</v>
      </c>
      <c r="AA23" s="33" t="s">
        <v>97</v>
      </c>
      <c r="AB23" s="22" t="s">
        <v>29</v>
      </c>
      <c r="AC23" s="22" t="s">
        <v>34</v>
      </c>
      <c r="AD23" s="22"/>
      <c r="AE23" s="30"/>
      <c r="AF23" s="31">
        <v>5</v>
      </c>
      <c r="AG23" s="22" t="s">
        <v>23</v>
      </c>
      <c r="AI23" s="54">
        <f t="shared" si="0"/>
        <v>316227766016839.06</v>
      </c>
      <c r="AK23" s="43">
        <v>2023</v>
      </c>
      <c r="AL23" s="43">
        <v>3</v>
      </c>
      <c r="AM23" s="43">
        <v>12</v>
      </c>
      <c r="AN23" s="43">
        <v>23</v>
      </c>
      <c r="AO23" s="43">
        <v>59</v>
      </c>
      <c r="AP23" s="45">
        <v>22</v>
      </c>
      <c r="AQ23" s="45">
        <v>0.9</v>
      </c>
      <c r="AR23" s="50">
        <v>44.552</v>
      </c>
      <c r="AS23" s="43">
        <v>8</v>
      </c>
      <c r="AT23" s="50">
        <v>7.1999999999999995E-2</v>
      </c>
      <c r="AU23" s="50">
        <v>36.588000000000001</v>
      </c>
      <c r="AV23" s="43">
        <v>8</v>
      </c>
      <c r="AW23" s="51">
        <v>0.10100000000000001</v>
      </c>
      <c r="AX23" s="45">
        <v>23.3</v>
      </c>
      <c r="AY23" s="43">
        <v>8</v>
      </c>
      <c r="AZ23" s="45">
        <v>7.2</v>
      </c>
      <c r="BA23" s="49">
        <v>3.3</v>
      </c>
      <c r="BB23" s="48">
        <f>(AZ23-4)/1.8</f>
        <v>1.7777777777777779</v>
      </c>
      <c r="BC23" s="49">
        <v>1.8</v>
      </c>
      <c r="BD23" s="43">
        <v>14</v>
      </c>
      <c r="BE23" s="46" t="s">
        <v>97</v>
      </c>
      <c r="BF23" s="47" t="s">
        <v>99</v>
      </c>
      <c r="BG23" s="22" t="s">
        <v>34</v>
      </c>
      <c r="BH23" s="46"/>
    </row>
    <row r="24" spans="1:60" s="14" customFormat="1" ht="11.25" x14ac:dyDescent="0.2">
      <c r="A24" s="16" t="s">
        <v>53</v>
      </c>
      <c r="B24" s="17">
        <f t="shared" si="1"/>
        <v>45006.126226851855</v>
      </c>
      <c r="C24" s="25">
        <v>2023</v>
      </c>
      <c r="D24" s="26">
        <v>3</v>
      </c>
      <c r="E24" s="26">
        <v>21</v>
      </c>
      <c r="F24" s="26">
        <v>3</v>
      </c>
      <c r="G24" s="26">
        <v>1</v>
      </c>
      <c r="H24" s="27">
        <v>46.8</v>
      </c>
      <c r="I24" s="27">
        <v>0.5</v>
      </c>
      <c r="J24" s="20">
        <v>45.18</v>
      </c>
      <c r="K24" s="25">
        <f t="shared" si="3"/>
        <v>3.33</v>
      </c>
      <c r="L24" s="20">
        <v>0.03</v>
      </c>
      <c r="M24" s="20">
        <v>33.79</v>
      </c>
      <c r="N24" s="25">
        <v>3.33</v>
      </c>
      <c r="O24" s="20">
        <v>0.04</v>
      </c>
      <c r="P24" s="18">
        <v>6</v>
      </c>
      <c r="Q24" s="26">
        <v>1</v>
      </c>
      <c r="R24" s="27">
        <v>7.5</v>
      </c>
      <c r="S24" s="27"/>
      <c r="T24" s="32">
        <v>1.9</v>
      </c>
      <c r="U24" s="27"/>
      <c r="V24" s="53"/>
      <c r="W24" s="48">
        <f t="shared" si="2"/>
        <v>1.8</v>
      </c>
      <c r="X24" s="48">
        <v>1.8</v>
      </c>
      <c r="Y24" s="29">
        <v>7</v>
      </c>
      <c r="Z24" s="24" t="s">
        <v>14</v>
      </c>
      <c r="AA24" s="24"/>
      <c r="AB24" s="22" t="s">
        <v>95</v>
      </c>
      <c r="AC24" s="22" t="s">
        <v>34</v>
      </c>
      <c r="AD24" s="22"/>
      <c r="AE24" s="30"/>
      <c r="AF24" s="31">
        <v>6</v>
      </c>
      <c r="AG24" s="22" t="s">
        <v>95</v>
      </c>
      <c r="AI24" s="54">
        <f t="shared" si="0"/>
        <v>316227766016839.06</v>
      </c>
      <c r="AK24" s="42"/>
      <c r="AL24" s="42"/>
      <c r="AM24" s="42"/>
      <c r="AN24" s="42"/>
      <c r="AO24" s="42"/>
      <c r="AP24" s="42"/>
      <c r="AQ24" s="42"/>
      <c r="AR24" s="42"/>
      <c r="AS24" s="42"/>
      <c r="AT24" s="50"/>
      <c r="AU24" s="42"/>
      <c r="AV24" s="42"/>
      <c r="AW24" s="50"/>
      <c r="AX24" s="42"/>
      <c r="AY24" s="42"/>
      <c r="AZ24" s="42"/>
      <c r="BA24" s="42"/>
      <c r="BB24" s="42"/>
      <c r="BC24" s="42"/>
      <c r="BD24" s="42"/>
      <c r="BE24" s="42"/>
      <c r="BF24" s="42"/>
      <c r="BG24" s="42"/>
      <c r="BH24" s="42"/>
    </row>
    <row r="25" spans="1:60" s="14" customFormat="1" ht="11.25" x14ac:dyDescent="0.2">
      <c r="A25" s="16" t="s">
        <v>54</v>
      </c>
      <c r="B25" s="17">
        <f t="shared" si="1"/>
        <v>45009.344108796293</v>
      </c>
      <c r="C25" s="25">
        <v>2023</v>
      </c>
      <c r="D25" s="26">
        <v>3</v>
      </c>
      <c r="E25" s="26">
        <v>24</v>
      </c>
      <c r="F25" s="26">
        <v>8</v>
      </c>
      <c r="G25" s="26">
        <v>15</v>
      </c>
      <c r="H25" s="27">
        <v>31.2</v>
      </c>
      <c r="I25" s="27">
        <v>0.1</v>
      </c>
      <c r="J25" s="20">
        <v>44.7</v>
      </c>
      <c r="K25" s="25">
        <f t="shared" si="3"/>
        <v>4.4400000000000004</v>
      </c>
      <c r="L25" s="20">
        <v>0.04</v>
      </c>
      <c r="M25" s="20">
        <v>36.79</v>
      </c>
      <c r="N25" s="25">
        <v>4.4400000000000004</v>
      </c>
      <c r="O25" s="20">
        <v>0.06</v>
      </c>
      <c r="P25" s="18">
        <v>6</v>
      </c>
      <c r="Q25" s="26">
        <v>2</v>
      </c>
      <c r="R25" s="27">
        <v>7.4</v>
      </c>
      <c r="S25" s="27"/>
      <c r="T25" s="32"/>
      <c r="U25" s="27"/>
      <c r="V25" s="53"/>
      <c r="W25" s="48">
        <f t="shared" si="2"/>
        <v>1.8</v>
      </c>
      <c r="X25" s="48">
        <v>1.8</v>
      </c>
      <c r="Y25" s="29">
        <v>6</v>
      </c>
      <c r="Z25" s="24" t="s">
        <v>14</v>
      </c>
      <c r="AA25" s="33" t="s">
        <v>97</v>
      </c>
      <c r="AB25" s="22" t="s">
        <v>29</v>
      </c>
      <c r="AC25" s="22" t="s">
        <v>34</v>
      </c>
      <c r="AD25" s="22"/>
      <c r="AE25" s="30"/>
      <c r="AF25" s="31">
        <v>5</v>
      </c>
      <c r="AG25" s="22" t="s">
        <v>23</v>
      </c>
      <c r="AI25" s="54">
        <f t="shared" si="0"/>
        <v>316227766016839.06</v>
      </c>
      <c r="AK25" s="43">
        <v>2023</v>
      </c>
      <c r="AL25" s="43">
        <v>3</v>
      </c>
      <c r="AM25" s="43">
        <v>24</v>
      </c>
      <c r="AN25" s="43">
        <v>8</v>
      </c>
      <c r="AO25" s="43">
        <v>15</v>
      </c>
      <c r="AP25" s="45">
        <v>29.9</v>
      </c>
      <c r="AQ25" s="45">
        <v>0.8</v>
      </c>
      <c r="AR25" s="50">
        <v>44.597000000000001</v>
      </c>
      <c r="AS25" s="43">
        <v>7</v>
      </c>
      <c r="AT25" s="50">
        <v>6.3E-2</v>
      </c>
      <c r="AU25" s="50">
        <v>36.905000000000001</v>
      </c>
      <c r="AV25" s="43">
        <v>7</v>
      </c>
      <c r="AW25" s="50">
        <v>8.7999999999999995E-2</v>
      </c>
      <c r="AX25" s="45">
        <v>14</v>
      </c>
      <c r="AY25" s="43">
        <v>7</v>
      </c>
      <c r="AZ25" s="45">
        <v>7.2</v>
      </c>
      <c r="BA25" s="49">
        <v>3.2</v>
      </c>
      <c r="BB25" s="48">
        <f>(AZ25-4)/1.8</f>
        <v>1.7777777777777779</v>
      </c>
      <c r="BC25" s="49">
        <v>1.8</v>
      </c>
      <c r="BD25" s="43">
        <v>13</v>
      </c>
      <c r="BE25" s="46" t="s">
        <v>97</v>
      </c>
      <c r="BF25" s="47" t="s">
        <v>99</v>
      </c>
      <c r="BG25" s="22" t="s">
        <v>34</v>
      </c>
      <c r="BH25" s="46"/>
    </row>
    <row r="26" spans="1:60" s="14" customFormat="1" ht="11.25" x14ac:dyDescent="0.2">
      <c r="A26" s="16" t="s">
        <v>55</v>
      </c>
      <c r="B26" s="17">
        <f t="shared" si="1"/>
        <v>45061.231377314813</v>
      </c>
      <c r="C26" s="25">
        <v>2023</v>
      </c>
      <c r="D26" s="26">
        <v>5</v>
      </c>
      <c r="E26" s="26">
        <v>15</v>
      </c>
      <c r="F26" s="26">
        <v>5</v>
      </c>
      <c r="G26" s="26">
        <v>33</v>
      </c>
      <c r="H26" s="27">
        <v>11.5</v>
      </c>
      <c r="I26" s="27">
        <v>0.2</v>
      </c>
      <c r="J26" s="20">
        <v>44.61</v>
      </c>
      <c r="K26" s="25">
        <f t="shared" si="3"/>
        <v>2.2200000000000002</v>
      </c>
      <c r="L26" s="20">
        <v>0.02</v>
      </c>
      <c r="M26" s="20">
        <v>36.74</v>
      </c>
      <c r="N26" s="25">
        <v>2.2200000000000002</v>
      </c>
      <c r="O26" s="20">
        <v>0.03</v>
      </c>
      <c r="P26" s="18">
        <v>20</v>
      </c>
      <c r="Q26" s="26">
        <v>2</v>
      </c>
      <c r="R26" s="27">
        <v>7.2</v>
      </c>
      <c r="S26" s="27"/>
      <c r="T26" s="32"/>
      <c r="U26" s="27"/>
      <c r="V26" s="53"/>
      <c r="W26" s="48">
        <f t="shared" si="2"/>
        <v>1.7</v>
      </c>
      <c r="X26" s="48">
        <v>1.7</v>
      </c>
      <c r="Y26" s="29">
        <v>4</v>
      </c>
      <c r="Z26" s="24" t="s">
        <v>14</v>
      </c>
      <c r="AA26" s="33" t="s">
        <v>97</v>
      </c>
      <c r="AB26" s="22" t="s">
        <v>29</v>
      </c>
      <c r="AC26" s="22" t="s">
        <v>34</v>
      </c>
      <c r="AD26" s="22"/>
      <c r="AE26" s="30"/>
      <c r="AF26" s="31">
        <v>5</v>
      </c>
      <c r="AG26" s="22" t="s">
        <v>23</v>
      </c>
      <c r="AI26" s="54">
        <f t="shared" si="0"/>
        <v>223872113856835.09</v>
      </c>
      <c r="AK26" s="43">
        <v>2023</v>
      </c>
      <c r="AL26" s="43">
        <v>5</v>
      </c>
      <c r="AM26" s="43">
        <v>15</v>
      </c>
      <c r="AN26" s="43">
        <v>5</v>
      </c>
      <c r="AO26" s="43">
        <v>33</v>
      </c>
      <c r="AP26" s="45">
        <v>10.7</v>
      </c>
      <c r="AQ26" s="45">
        <v>0.6</v>
      </c>
      <c r="AR26" s="50">
        <v>44.512</v>
      </c>
      <c r="AS26" s="43">
        <v>7</v>
      </c>
      <c r="AT26" s="50">
        <v>6.3E-2</v>
      </c>
      <c r="AU26" s="50">
        <v>36.753</v>
      </c>
      <c r="AV26" s="43">
        <v>7</v>
      </c>
      <c r="AW26" s="51">
        <v>8.7999999999999995E-2</v>
      </c>
      <c r="AX26" s="45">
        <v>18.8</v>
      </c>
      <c r="AY26" s="43">
        <v>7</v>
      </c>
      <c r="AZ26" s="45">
        <v>7.2</v>
      </c>
      <c r="BA26" s="49">
        <v>3.5</v>
      </c>
      <c r="BB26" s="48">
        <f>(AZ26-4)/1.8</f>
        <v>1.7777777777777779</v>
      </c>
      <c r="BC26" s="49">
        <v>1.8</v>
      </c>
      <c r="BD26" s="46">
        <v>9</v>
      </c>
      <c r="BE26" s="46" t="s">
        <v>97</v>
      </c>
      <c r="BF26" s="47" t="s">
        <v>99</v>
      </c>
      <c r="BG26" s="22" t="s">
        <v>34</v>
      </c>
      <c r="BH26" s="46"/>
    </row>
    <row r="27" spans="1:60" s="14" customFormat="1" ht="11.25" x14ac:dyDescent="0.2">
      <c r="A27" s="16" t="s">
        <v>56</v>
      </c>
      <c r="B27" s="17">
        <v>45065.232511574075</v>
      </c>
      <c r="C27" s="18">
        <v>2023</v>
      </c>
      <c r="D27" s="18">
        <v>5</v>
      </c>
      <c r="E27" s="18">
        <v>19</v>
      </c>
      <c r="F27" s="18">
        <v>5</v>
      </c>
      <c r="G27" s="18">
        <v>34</v>
      </c>
      <c r="H27" s="19">
        <v>49</v>
      </c>
      <c r="I27" s="19">
        <v>0.3</v>
      </c>
      <c r="J27" s="51">
        <v>44.704999999999998</v>
      </c>
      <c r="K27" s="18">
        <v>10</v>
      </c>
      <c r="L27" s="55">
        <v>0.09</v>
      </c>
      <c r="M27" s="51">
        <v>36.978000000000002</v>
      </c>
      <c r="N27" s="18">
        <v>10</v>
      </c>
      <c r="O27" s="55">
        <v>0.126</v>
      </c>
      <c r="P27" s="18">
        <v>17</v>
      </c>
      <c r="Q27" s="18">
        <v>5</v>
      </c>
      <c r="R27" s="18"/>
      <c r="S27" s="19">
        <v>6.8</v>
      </c>
      <c r="T27" s="19"/>
      <c r="U27" s="19"/>
      <c r="V27" s="52">
        <v>3.3</v>
      </c>
      <c r="W27" s="52">
        <f>ROUND((S27-4)/1.8,1)</f>
        <v>1.6</v>
      </c>
      <c r="X27" s="52">
        <v>1.6</v>
      </c>
      <c r="Y27" s="18">
        <v>5</v>
      </c>
      <c r="Z27" s="21" t="s">
        <v>97</v>
      </c>
      <c r="AA27" s="21"/>
      <c r="AB27" s="22" t="s">
        <v>99</v>
      </c>
      <c r="AC27" s="22" t="s">
        <v>34</v>
      </c>
      <c r="AD27" s="21"/>
      <c r="AE27" s="23"/>
      <c r="AF27" s="23"/>
      <c r="AG27" s="24"/>
      <c r="AI27" s="54">
        <f t="shared" si="0"/>
        <v>158489319246112.38</v>
      </c>
      <c r="AK27" s="42"/>
      <c r="AL27" s="42"/>
      <c r="AM27" s="42"/>
      <c r="AN27" s="42"/>
      <c r="AO27" s="42"/>
      <c r="AP27" s="42"/>
      <c r="AQ27" s="42"/>
      <c r="AR27" s="42"/>
      <c r="AS27" s="42"/>
      <c r="AT27" s="50"/>
      <c r="AU27" s="42"/>
      <c r="AV27" s="42"/>
      <c r="AW27" s="50"/>
      <c r="AX27" s="42"/>
      <c r="AY27" s="42"/>
      <c r="AZ27" s="42"/>
      <c r="BA27" s="42"/>
      <c r="BB27" s="42"/>
      <c r="BC27" s="42"/>
      <c r="BD27" s="42"/>
      <c r="BE27" s="42"/>
      <c r="BF27" s="42"/>
      <c r="BG27" s="42"/>
      <c r="BH27" s="42"/>
    </row>
    <row r="28" spans="1:60" s="14" customFormat="1" ht="84.75" customHeight="1" x14ac:dyDescent="0.2">
      <c r="A28" s="16" t="s">
        <v>57</v>
      </c>
      <c r="B28" s="17">
        <f t="shared" ref="B28:B41" si="4">DATE(C28,D28,E28)+TIME(F28,G28,H28)</f>
        <v>45069.456192129626</v>
      </c>
      <c r="C28" s="25">
        <v>2023</v>
      </c>
      <c r="D28" s="26">
        <v>5</v>
      </c>
      <c r="E28" s="26">
        <v>23</v>
      </c>
      <c r="F28" s="26">
        <v>10</v>
      </c>
      <c r="G28" s="26">
        <v>56</v>
      </c>
      <c r="H28" s="27">
        <v>55.8</v>
      </c>
      <c r="I28" s="27">
        <v>0.2</v>
      </c>
      <c r="J28" s="20">
        <v>44.57</v>
      </c>
      <c r="K28" s="25">
        <f t="shared" ref="K28:K41" si="5">L28*111</f>
        <v>3.33</v>
      </c>
      <c r="L28" s="20">
        <v>0.03</v>
      </c>
      <c r="M28" s="20">
        <v>35.950000000000003</v>
      </c>
      <c r="N28" s="25">
        <v>3.33</v>
      </c>
      <c r="O28" s="20">
        <v>0.04</v>
      </c>
      <c r="P28" s="18">
        <v>8</v>
      </c>
      <c r="Q28" s="26">
        <v>1</v>
      </c>
      <c r="R28" s="27">
        <v>8</v>
      </c>
      <c r="S28" s="27"/>
      <c r="T28" s="32">
        <v>2.2000000000000002</v>
      </c>
      <c r="U28" s="27"/>
      <c r="V28" s="53"/>
      <c r="W28" s="48">
        <f t="shared" ref="W28:W41" si="6">ROUND(-2.3+0.55*R28,1)</f>
        <v>2.1</v>
      </c>
      <c r="X28" s="48">
        <v>2.1</v>
      </c>
      <c r="Y28" s="29">
        <v>8</v>
      </c>
      <c r="Z28" s="24" t="s">
        <v>14</v>
      </c>
      <c r="AA28" s="33" t="s">
        <v>97</v>
      </c>
      <c r="AB28" s="22" t="s">
        <v>32</v>
      </c>
      <c r="AC28" s="22" t="s">
        <v>34</v>
      </c>
      <c r="AD28" s="22"/>
      <c r="AE28" s="30"/>
      <c r="AF28" s="31">
        <v>4</v>
      </c>
      <c r="AG28" s="22" t="s">
        <v>22</v>
      </c>
      <c r="AI28" s="54">
        <f t="shared" si="0"/>
        <v>891250938133751.25</v>
      </c>
      <c r="AK28" s="43">
        <v>2023</v>
      </c>
      <c r="AL28" s="43">
        <v>5</v>
      </c>
      <c r="AM28" s="43">
        <v>23</v>
      </c>
      <c r="AN28" s="43">
        <v>10</v>
      </c>
      <c r="AO28" s="43">
        <v>56</v>
      </c>
      <c r="AP28" s="45">
        <v>55.3</v>
      </c>
      <c r="AQ28" s="45">
        <v>0.7</v>
      </c>
      <c r="AR28" s="50">
        <v>44.604999999999997</v>
      </c>
      <c r="AS28" s="43">
        <v>8</v>
      </c>
      <c r="AT28" s="50">
        <v>7.1999999999999995E-2</v>
      </c>
      <c r="AU28" s="50">
        <v>35.987000000000002</v>
      </c>
      <c r="AV28" s="43">
        <v>8</v>
      </c>
      <c r="AW28" s="50">
        <v>0.10100000000000001</v>
      </c>
      <c r="AX28" s="45">
        <v>19.2</v>
      </c>
      <c r="AY28" s="43">
        <v>8</v>
      </c>
      <c r="AZ28" s="45">
        <v>7.8</v>
      </c>
      <c r="BA28" s="49">
        <v>3.5</v>
      </c>
      <c r="BB28" s="48">
        <f>(AZ28-4)/1.8</f>
        <v>2.1111111111111112</v>
      </c>
      <c r="BC28" s="49">
        <v>2.1</v>
      </c>
      <c r="BD28" s="43">
        <v>17</v>
      </c>
      <c r="BE28" s="46" t="s">
        <v>97</v>
      </c>
      <c r="BF28" s="47" t="s">
        <v>99</v>
      </c>
      <c r="BG28" s="22" t="s">
        <v>34</v>
      </c>
      <c r="BH28" s="46"/>
    </row>
    <row r="29" spans="1:60" s="14" customFormat="1" ht="11.25" x14ac:dyDescent="0.2">
      <c r="A29" s="16" t="s">
        <v>58</v>
      </c>
      <c r="B29" s="17">
        <f t="shared" si="4"/>
        <v>45070.991782407407</v>
      </c>
      <c r="C29" s="25">
        <v>2023</v>
      </c>
      <c r="D29" s="26">
        <v>5</v>
      </c>
      <c r="E29" s="26">
        <v>24</v>
      </c>
      <c r="F29" s="26">
        <v>23</v>
      </c>
      <c r="G29" s="26">
        <v>48</v>
      </c>
      <c r="H29" s="27">
        <v>10.6</v>
      </c>
      <c r="I29" s="27">
        <v>0.2</v>
      </c>
      <c r="J29" s="20">
        <v>43.99</v>
      </c>
      <c r="K29" s="25">
        <f t="shared" si="5"/>
        <v>3.33</v>
      </c>
      <c r="L29" s="20">
        <v>0.03</v>
      </c>
      <c r="M29" s="20">
        <v>33.44</v>
      </c>
      <c r="N29" s="25">
        <v>3.33</v>
      </c>
      <c r="O29" s="20">
        <v>0.04</v>
      </c>
      <c r="P29" s="18">
        <v>22</v>
      </c>
      <c r="Q29" s="26">
        <v>1</v>
      </c>
      <c r="R29" s="27">
        <v>7.3</v>
      </c>
      <c r="S29" s="27"/>
      <c r="T29" s="32"/>
      <c r="U29" s="27"/>
      <c r="V29" s="53"/>
      <c r="W29" s="48">
        <f t="shared" si="6"/>
        <v>1.7</v>
      </c>
      <c r="X29" s="48">
        <v>1.7</v>
      </c>
      <c r="Y29" s="29">
        <v>7</v>
      </c>
      <c r="Z29" s="24" t="s">
        <v>14</v>
      </c>
      <c r="AA29" s="24"/>
      <c r="AB29" s="22" t="s">
        <v>31</v>
      </c>
      <c r="AC29" s="22" t="s">
        <v>34</v>
      </c>
      <c r="AD29" s="22"/>
      <c r="AE29" s="30"/>
      <c r="AF29" s="31">
        <v>1</v>
      </c>
      <c r="AG29" s="22" t="s">
        <v>19</v>
      </c>
      <c r="AI29" s="54">
        <f t="shared" si="0"/>
        <v>223872113856835.09</v>
      </c>
      <c r="AK29" s="42"/>
      <c r="AL29" s="42"/>
      <c r="AM29" s="42"/>
      <c r="AN29" s="42"/>
      <c r="AO29" s="42"/>
      <c r="AP29" s="42"/>
      <c r="AQ29" s="42"/>
      <c r="AR29" s="42"/>
      <c r="AS29" s="42"/>
      <c r="AT29" s="50"/>
      <c r="AU29" s="42"/>
      <c r="AV29" s="42"/>
      <c r="AW29" s="51"/>
      <c r="AX29" s="42"/>
      <c r="AY29" s="42"/>
      <c r="AZ29" s="42"/>
      <c r="BA29" s="42"/>
      <c r="BB29" s="42"/>
      <c r="BC29" s="42"/>
      <c r="BD29" s="42"/>
      <c r="BE29" s="42"/>
      <c r="BF29" s="42"/>
      <c r="BG29" s="42"/>
      <c r="BH29" s="42"/>
    </row>
    <row r="30" spans="1:60" s="14" customFormat="1" ht="11.25" x14ac:dyDescent="0.2">
      <c r="A30" s="16" t="s">
        <v>59</v>
      </c>
      <c r="B30" s="17">
        <f t="shared" si="4"/>
        <v>45086.665266203701</v>
      </c>
      <c r="C30" s="25">
        <v>2023</v>
      </c>
      <c r="D30" s="26">
        <v>6</v>
      </c>
      <c r="E30" s="26">
        <v>9</v>
      </c>
      <c r="F30" s="26">
        <v>15</v>
      </c>
      <c r="G30" s="26">
        <v>57</v>
      </c>
      <c r="H30" s="27">
        <v>59</v>
      </c>
      <c r="I30" s="27">
        <v>0.2</v>
      </c>
      <c r="J30" s="20">
        <v>43.86</v>
      </c>
      <c r="K30" s="25">
        <f t="shared" si="5"/>
        <v>1.1100000000000001</v>
      </c>
      <c r="L30" s="20">
        <v>0.01</v>
      </c>
      <c r="M30" s="20">
        <v>33.82</v>
      </c>
      <c r="N30" s="25">
        <v>1.1100000000000001</v>
      </c>
      <c r="O30" s="20">
        <v>0.01</v>
      </c>
      <c r="P30" s="18">
        <v>25</v>
      </c>
      <c r="Q30" s="26">
        <v>1</v>
      </c>
      <c r="R30" s="27">
        <v>6.9</v>
      </c>
      <c r="S30" s="27"/>
      <c r="T30" s="32">
        <v>1.7</v>
      </c>
      <c r="U30" s="27"/>
      <c r="V30" s="53"/>
      <c r="W30" s="48">
        <f t="shared" si="6"/>
        <v>1.5</v>
      </c>
      <c r="X30" s="48">
        <v>1.5</v>
      </c>
      <c r="Y30" s="29">
        <v>3</v>
      </c>
      <c r="Z30" s="24" t="s">
        <v>14</v>
      </c>
      <c r="AA30" s="24"/>
      <c r="AB30" s="22" t="s">
        <v>31</v>
      </c>
      <c r="AC30" s="22" t="s">
        <v>34</v>
      </c>
      <c r="AD30" s="22"/>
      <c r="AE30" s="30"/>
      <c r="AF30" s="31">
        <v>1</v>
      </c>
      <c r="AG30" s="22" t="s">
        <v>19</v>
      </c>
      <c r="AI30" s="54">
        <f t="shared" si="0"/>
        <v>112201845430197.23</v>
      </c>
      <c r="AK30" s="42"/>
      <c r="AL30" s="42"/>
      <c r="AM30" s="42"/>
      <c r="AN30" s="42"/>
      <c r="AO30" s="42"/>
      <c r="AP30" s="42"/>
      <c r="AQ30" s="42"/>
      <c r="AR30" s="42"/>
      <c r="AS30" s="42"/>
      <c r="AT30" s="50"/>
      <c r="AU30" s="42"/>
      <c r="AV30" s="42"/>
      <c r="AW30" s="50"/>
      <c r="AX30" s="42"/>
      <c r="AY30" s="42"/>
      <c r="AZ30" s="42"/>
      <c r="BA30" s="42"/>
      <c r="BB30" s="42"/>
      <c r="BC30" s="42"/>
      <c r="BD30" s="42"/>
      <c r="BE30" s="42"/>
      <c r="BF30" s="42"/>
      <c r="BG30" s="42"/>
      <c r="BH30" s="42"/>
    </row>
    <row r="31" spans="1:60" s="14" customFormat="1" ht="11.25" x14ac:dyDescent="0.2">
      <c r="A31" s="16" t="s">
        <v>60</v>
      </c>
      <c r="B31" s="17">
        <f t="shared" si="4"/>
        <v>45086.827569444446</v>
      </c>
      <c r="C31" s="25">
        <v>2023</v>
      </c>
      <c r="D31" s="26">
        <v>6</v>
      </c>
      <c r="E31" s="26">
        <v>9</v>
      </c>
      <c r="F31" s="26">
        <v>19</v>
      </c>
      <c r="G31" s="26">
        <v>51</v>
      </c>
      <c r="H31" s="27">
        <v>42.4</v>
      </c>
      <c r="I31" s="27">
        <v>0.2</v>
      </c>
      <c r="J31" s="20">
        <v>43.28</v>
      </c>
      <c r="K31" s="25">
        <f t="shared" si="5"/>
        <v>1.1100000000000001</v>
      </c>
      <c r="L31" s="20">
        <v>0.01</v>
      </c>
      <c r="M31" s="20">
        <v>34.340000000000003</v>
      </c>
      <c r="N31" s="25">
        <v>1.1100000000000001</v>
      </c>
      <c r="O31" s="20">
        <v>0.01</v>
      </c>
      <c r="P31" s="18">
        <v>42</v>
      </c>
      <c r="Q31" s="26">
        <v>1</v>
      </c>
      <c r="R31" s="27">
        <v>6.5</v>
      </c>
      <c r="S31" s="27"/>
      <c r="T31" s="32">
        <v>1.5</v>
      </c>
      <c r="U31" s="27"/>
      <c r="V31" s="53"/>
      <c r="W31" s="48">
        <f t="shared" si="6"/>
        <v>1.3</v>
      </c>
      <c r="X31" s="48">
        <v>1.3</v>
      </c>
      <c r="Y31" s="29">
        <v>2</v>
      </c>
      <c r="Z31" s="24" t="s">
        <v>14</v>
      </c>
      <c r="AA31" s="24"/>
      <c r="AB31" s="22" t="s">
        <v>15</v>
      </c>
      <c r="AC31" s="22" t="s">
        <v>34</v>
      </c>
      <c r="AD31" s="22"/>
      <c r="AE31" s="30"/>
      <c r="AF31" s="31">
        <v>9</v>
      </c>
      <c r="AG31" s="22" t="s">
        <v>15</v>
      </c>
      <c r="AI31" s="54">
        <f t="shared" si="0"/>
        <v>56234132519035.117</v>
      </c>
      <c r="AK31" s="42"/>
      <c r="AL31" s="42"/>
      <c r="AM31" s="42"/>
      <c r="AN31" s="42"/>
      <c r="AO31" s="42"/>
      <c r="AP31" s="42"/>
      <c r="AQ31" s="42"/>
      <c r="AR31" s="42"/>
      <c r="AS31" s="42"/>
      <c r="AT31" s="50"/>
      <c r="AU31" s="42"/>
      <c r="AV31" s="42"/>
      <c r="AW31" s="50"/>
      <c r="AX31" s="42"/>
      <c r="AY31" s="42"/>
      <c r="AZ31" s="42"/>
      <c r="BA31" s="42"/>
      <c r="BB31" s="42"/>
      <c r="BC31" s="42"/>
      <c r="BD31" s="42"/>
      <c r="BE31" s="42"/>
      <c r="BF31" s="42"/>
      <c r="BG31" s="42"/>
      <c r="BH31" s="42"/>
    </row>
    <row r="32" spans="1:60" s="14" customFormat="1" ht="11.25" x14ac:dyDescent="0.2">
      <c r="A32" s="16" t="s">
        <v>61</v>
      </c>
      <c r="B32" s="17">
        <f t="shared" si="4"/>
        <v>45089.482777777775</v>
      </c>
      <c r="C32" s="25">
        <v>2023</v>
      </c>
      <c r="D32" s="26">
        <v>6</v>
      </c>
      <c r="E32" s="26">
        <v>12</v>
      </c>
      <c r="F32" s="26">
        <v>11</v>
      </c>
      <c r="G32" s="26">
        <v>35</v>
      </c>
      <c r="H32" s="27">
        <v>12</v>
      </c>
      <c r="I32" s="27">
        <v>0.2</v>
      </c>
      <c r="J32" s="20">
        <v>44.31</v>
      </c>
      <c r="K32" s="25">
        <f t="shared" si="5"/>
        <v>1.1100000000000001</v>
      </c>
      <c r="L32" s="20">
        <v>0.01</v>
      </c>
      <c r="M32" s="20">
        <v>34.11</v>
      </c>
      <c r="N32" s="25">
        <v>1.1100000000000001</v>
      </c>
      <c r="O32" s="20">
        <v>0.01</v>
      </c>
      <c r="P32" s="18">
        <v>14</v>
      </c>
      <c r="Q32" s="26">
        <v>1</v>
      </c>
      <c r="R32" s="27">
        <v>5.7</v>
      </c>
      <c r="S32" s="27"/>
      <c r="T32" s="32"/>
      <c r="U32" s="27"/>
      <c r="V32" s="53"/>
      <c r="W32" s="48">
        <f t="shared" si="6"/>
        <v>0.8</v>
      </c>
      <c r="X32" s="48">
        <v>0.8</v>
      </c>
      <c r="Y32" s="29">
        <v>3</v>
      </c>
      <c r="Z32" s="24" t="s">
        <v>14</v>
      </c>
      <c r="AA32" s="24"/>
      <c r="AB32" s="22" t="s">
        <v>28</v>
      </c>
      <c r="AC32" s="22" t="s">
        <v>34</v>
      </c>
      <c r="AD32" s="22"/>
      <c r="AE32" s="30"/>
      <c r="AF32" s="31">
        <v>2</v>
      </c>
      <c r="AG32" s="22" t="s">
        <v>20</v>
      </c>
      <c r="AI32" s="54">
        <f t="shared" si="0"/>
        <v>10000000000000</v>
      </c>
      <c r="AK32" s="42"/>
      <c r="AL32" s="42"/>
      <c r="AM32" s="42"/>
      <c r="AN32" s="42"/>
      <c r="AO32" s="42"/>
      <c r="AP32" s="42"/>
      <c r="AQ32" s="42"/>
      <c r="AR32" s="42"/>
      <c r="AS32" s="42"/>
      <c r="AT32" s="50"/>
      <c r="AU32" s="42"/>
      <c r="AV32" s="42"/>
      <c r="AW32" s="51"/>
      <c r="AX32" s="42"/>
      <c r="AY32" s="42"/>
      <c r="AZ32" s="42"/>
      <c r="BA32" s="42"/>
      <c r="BB32" s="42"/>
      <c r="BC32" s="42"/>
      <c r="BD32" s="42"/>
      <c r="BE32" s="42"/>
      <c r="BF32" s="42"/>
      <c r="BG32" s="42"/>
      <c r="BH32" s="42"/>
    </row>
    <row r="33" spans="1:60" s="14" customFormat="1" ht="11.25" x14ac:dyDescent="0.2">
      <c r="A33" s="16" t="s">
        <v>62</v>
      </c>
      <c r="B33" s="17">
        <f t="shared" si="4"/>
        <v>45093.11446759259</v>
      </c>
      <c r="C33" s="25">
        <v>2023</v>
      </c>
      <c r="D33" s="26">
        <v>6</v>
      </c>
      <c r="E33" s="26">
        <v>16</v>
      </c>
      <c r="F33" s="26">
        <v>2</v>
      </c>
      <c r="G33" s="26">
        <v>44</v>
      </c>
      <c r="H33" s="27">
        <v>50.7</v>
      </c>
      <c r="I33" s="27">
        <v>0.2</v>
      </c>
      <c r="J33" s="20">
        <v>43.02</v>
      </c>
      <c r="K33" s="25">
        <f t="shared" si="5"/>
        <v>1.1100000000000001</v>
      </c>
      <c r="L33" s="20">
        <v>0.01</v>
      </c>
      <c r="M33" s="20">
        <v>35.630000000000003</v>
      </c>
      <c r="N33" s="25">
        <v>1.1100000000000001</v>
      </c>
      <c r="O33" s="20">
        <v>0.01</v>
      </c>
      <c r="P33" s="18">
        <v>43</v>
      </c>
      <c r="Q33" s="26">
        <v>1</v>
      </c>
      <c r="R33" s="27">
        <v>8.4</v>
      </c>
      <c r="S33" s="27"/>
      <c r="T33" s="32">
        <v>2.6</v>
      </c>
      <c r="U33" s="27"/>
      <c r="V33" s="53"/>
      <c r="W33" s="48">
        <f t="shared" si="6"/>
        <v>2.2999999999999998</v>
      </c>
      <c r="X33" s="48">
        <v>2.2999999999999998</v>
      </c>
      <c r="Y33" s="29">
        <v>7</v>
      </c>
      <c r="Z33" s="24" t="s">
        <v>14</v>
      </c>
      <c r="AA33" s="33" t="s">
        <v>97</v>
      </c>
      <c r="AB33" s="22" t="s">
        <v>15</v>
      </c>
      <c r="AC33" s="22" t="s">
        <v>34</v>
      </c>
      <c r="AD33" s="22"/>
      <c r="AE33" s="30"/>
      <c r="AF33" s="31">
        <v>9</v>
      </c>
      <c r="AG33" s="22" t="s">
        <v>15</v>
      </c>
      <c r="AI33" s="54">
        <f t="shared" si="0"/>
        <v>1778279410038929</v>
      </c>
      <c r="AK33" s="43">
        <v>2023</v>
      </c>
      <c r="AL33" s="43">
        <v>6</v>
      </c>
      <c r="AM33" s="43">
        <v>16</v>
      </c>
      <c r="AN33" s="43">
        <v>2</v>
      </c>
      <c r="AO33" s="43">
        <v>44</v>
      </c>
      <c r="AP33" s="45">
        <v>49.6</v>
      </c>
      <c r="AQ33" s="45">
        <v>0.8</v>
      </c>
      <c r="AR33" s="50">
        <v>43.11</v>
      </c>
      <c r="AS33" s="43">
        <v>20</v>
      </c>
      <c r="AT33" s="50">
        <v>0.18</v>
      </c>
      <c r="AU33" s="50">
        <v>35.555</v>
      </c>
      <c r="AV33" s="43">
        <v>20</v>
      </c>
      <c r="AW33" s="50">
        <v>0.246</v>
      </c>
      <c r="AX33" s="45">
        <v>34.6</v>
      </c>
      <c r="AY33" s="43">
        <v>10</v>
      </c>
      <c r="AZ33" s="45">
        <v>8.4</v>
      </c>
      <c r="BA33" s="49">
        <v>3.9</v>
      </c>
      <c r="BB33" s="48">
        <f>(AZ33-4)/1.8</f>
        <v>2.4444444444444446</v>
      </c>
      <c r="BC33" s="49">
        <v>2.4</v>
      </c>
      <c r="BD33" s="43">
        <v>22</v>
      </c>
      <c r="BE33" s="46" t="s">
        <v>97</v>
      </c>
      <c r="BF33" s="47" t="s">
        <v>99</v>
      </c>
      <c r="BG33" s="22" t="s">
        <v>34</v>
      </c>
      <c r="BH33" s="46"/>
    </row>
    <row r="34" spans="1:60" s="14" customFormat="1" ht="11.25" x14ac:dyDescent="0.2">
      <c r="A34" s="16" t="s">
        <v>63</v>
      </c>
      <c r="B34" s="17">
        <f t="shared" si="4"/>
        <v>45097.400937500002</v>
      </c>
      <c r="C34" s="25">
        <v>2023</v>
      </c>
      <c r="D34" s="26">
        <v>6</v>
      </c>
      <c r="E34" s="26">
        <v>20</v>
      </c>
      <c r="F34" s="26">
        <v>9</v>
      </c>
      <c r="G34" s="26">
        <v>37</v>
      </c>
      <c r="H34" s="27">
        <v>21</v>
      </c>
      <c r="I34" s="27">
        <v>0.2</v>
      </c>
      <c r="J34" s="20">
        <v>44.66</v>
      </c>
      <c r="K34" s="25">
        <f t="shared" si="5"/>
        <v>1.1100000000000001</v>
      </c>
      <c r="L34" s="20">
        <v>0.01</v>
      </c>
      <c r="M34" s="20">
        <v>36.35</v>
      </c>
      <c r="N34" s="25">
        <v>1.1100000000000001</v>
      </c>
      <c r="O34" s="20">
        <v>0.01</v>
      </c>
      <c r="P34" s="18">
        <v>24</v>
      </c>
      <c r="Q34" s="26">
        <v>1</v>
      </c>
      <c r="R34" s="27">
        <v>8.9</v>
      </c>
      <c r="S34" s="27"/>
      <c r="T34" s="32">
        <v>2.7</v>
      </c>
      <c r="U34" s="27"/>
      <c r="V34" s="53"/>
      <c r="W34" s="48">
        <f t="shared" si="6"/>
        <v>2.6</v>
      </c>
      <c r="X34" s="48">
        <v>2.6</v>
      </c>
      <c r="Y34" s="29">
        <v>9</v>
      </c>
      <c r="Z34" s="24" t="s">
        <v>14</v>
      </c>
      <c r="AA34" s="33" t="s">
        <v>97</v>
      </c>
      <c r="AB34" s="22" t="s">
        <v>29</v>
      </c>
      <c r="AC34" s="22" t="s">
        <v>34</v>
      </c>
      <c r="AD34" s="22"/>
      <c r="AE34" s="30"/>
      <c r="AF34" s="31">
        <v>5</v>
      </c>
      <c r="AG34" s="22" t="s">
        <v>23</v>
      </c>
      <c r="AI34" s="54">
        <f t="shared" si="0"/>
        <v>5011872336272755</v>
      </c>
      <c r="AK34" s="43">
        <v>2023</v>
      </c>
      <c r="AL34" s="43">
        <v>6</v>
      </c>
      <c r="AM34" s="43">
        <v>20</v>
      </c>
      <c r="AN34" s="43">
        <v>9</v>
      </c>
      <c r="AO34" s="43">
        <v>37</v>
      </c>
      <c r="AP34" s="45">
        <v>20.6</v>
      </c>
      <c r="AQ34" s="45">
        <v>0.5</v>
      </c>
      <c r="AR34" s="50">
        <v>44.622999999999998</v>
      </c>
      <c r="AS34" s="43">
        <v>7</v>
      </c>
      <c r="AT34" s="50">
        <v>6.3E-2</v>
      </c>
      <c r="AU34" s="50">
        <v>36.33</v>
      </c>
      <c r="AV34" s="43">
        <v>7</v>
      </c>
      <c r="AW34" s="50">
        <v>8.7999999999999995E-2</v>
      </c>
      <c r="AX34" s="45">
        <v>19.2</v>
      </c>
      <c r="AY34" s="43">
        <v>7</v>
      </c>
      <c r="AZ34" s="45">
        <v>8.9</v>
      </c>
      <c r="BA34" s="49">
        <v>4</v>
      </c>
      <c r="BB34" s="48">
        <f>(AZ34-4)/1.8</f>
        <v>2.7222222222222223</v>
      </c>
      <c r="BC34" s="49">
        <v>2.7</v>
      </c>
      <c r="BD34" s="43">
        <v>20</v>
      </c>
      <c r="BE34" s="46" t="s">
        <v>97</v>
      </c>
      <c r="BF34" s="47" t="s">
        <v>99</v>
      </c>
      <c r="BG34" s="22" t="s">
        <v>34</v>
      </c>
      <c r="BH34" s="46"/>
    </row>
    <row r="35" spans="1:60" s="14" customFormat="1" ht="123.75" x14ac:dyDescent="0.2">
      <c r="A35" s="16" t="s">
        <v>64</v>
      </c>
      <c r="B35" s="17">
        <f t="shared" si="4"/>
        <v>45099.112824074073</v>
      </c>
      <c r="C35" s="25">
        <v>2023</v>
      </c>
      <c r="D35" s="26">
        <v>6</v>
      </c>
      <c r="E35" s="26">
        <v>22</v>
      </c>
      <c r="F35" s="26">
        <v>2</v>
      </c>
      <c r="G35" s="26">
        <v>42</v>
      </c>
      <c r="H35" s="27">
        <v>28.7</v>
      </c>
      <c r="I35" s="27">
        <v>0.4</v>
      </c>
      <c r="J35" s="20">
        <v>44.05</v>
      </c>
      <c r="K35" s="25">
        <f t="shared" si="5"/>
        <v>3.33</v>
      </c>
      <c r="L35" s="20">
        <v>0.03</v>
      </c>
      <c r="M35" s="20">
        <v>33.450000000000003</v>
      </c>
      <c r="N35" s="25">
        <v>3.33</v>
      </c>
      <c r="O35" s="20">
        <v>0.04</v>
      </c>
      <c r="P35" s="18">
        <v>39</v>
      </c>
      <c r="Q35" s="26">
        <v>2</v>
      </c>
      <c r="R35" s="27">
        <v>12.5</v>
      </c>
      <c r="S35" s="27"/>
      <c r="T35" s="32">
        <v>5</v>
      </c>
      <c r="U35" s="27"/>
      <c r="V35" s="53"/>
      <c r="W35" s="48">
        <f t="shared" si="6"/>
        <v>4.5999999999999996</v>
      </c>
      <c r="X35" s="48">
        <v>4.5999999999999996</v>
      </c>
      <c r="Y35" s="29">
        <v>6</v>
      </c>
      <c r="Z35" s="24" t="s">
        <v>14</v>
      </c>
      <c r="AA35" s="33" t="s">
        <v>97</v>
      </c>
      <c r="AB35" s="22" t="s">
        <v>31</v>
      </c>
      <c r="AC35" s="22" t="s">
        <v>34</v>
      </c>
      <c r="AD35" s="39" t="s">
        <v>136</v>
      </c>
      <c r="AE35" s="30">
        <v>2</v>
      </c>
      <c r="AF35" s="31">
        <v>1</v>
      </c>
      <c r="AG35" s="22" t="s">
        <v>19</v>
      </c>
      <c r="AI35" s="54">
        <f t="shared" si="0"/>
        <v>5.0118723362727178E+18</v>
      </c>
      <c r="AK35" s="43">
        <v>2023</v>
      </c>
      <c r="AL35" s="43">
        <v>6</v>
      </c>
      <c r="AM35" s="43">
        <v>22</v>
      </c>
      <c r="AN35" s="43">
        <v>2</v>
      </c>
      <c r="AO35" s="43">
        <v>42</v>
      </c>
      <c r="AP35" s="45">
        <v>26.3</v>
      </c>
      <c r="AQ35" s="45">
        <v>1</v>
      </c>
      <c r="AR35" s="50">
        <v>43.93</v>
      </c>
      <c r="AS35" s="43">
        <v>8</v>
      </c>
      <c r="AT35" s="50">
        <v>7.1999999999999995E-2</v>
      </c>
      <c r="AU35" s="50">
        <v>33.47</v>
      </c>
      <c r="AV35" s="43">
        <v>8</v>
      </c>
      <c r="AW35" s="51">
        <v>0.1</v>
      </c>
      <c r="AX35" s="45">
        <v>17.3</v>
      </c>
      <c r="AY35" s="43">
        <v>8</v>
      </c>
      <c r="AZ35" s="45">
        <v>11.7</v>
      </c>
      <c r="BA35" s="49">
        <v>5.5</v>
      </c>
      <c r="BB35" s="48">
        <f>(AZ35-4)/1.8</f>
        <v>4.2777777777777777</v>
      </c>
      <c r="BC35" s="49">
        <v>4.3</v>
      </c>
      <c r="BD35" s="43">
        <v>50</v>
      </c>
      <c r="BE35" s="46" t="s">
        <v>97</v>
      </c>
      <c r="BF35" s="47" t="s">
        <v>99</v>
      </c>
      <c r="BG35" s="22" t="s">
        <v>34</v>
      </c>
      <c r="BH35" s="39" t="s">
        <v>137</v>
      </c>
    </row>
    <row r="36" spans="1:60" s="14" customFormat="1" ht="11.25" x14ac:dyDescent="0.2">
      <c r="A36" s="16" t="s">
        <v>65</v>
      </c>
      <c r="B36" s="17">
        <f t="shared" si="4"/>
        <v>45099.124155092592</v>
      </c>
      <c r="C36" s="25">
        <v>2023</v>
      </c>
      <c r="D36" s="26">
        <v>6</v>
      </c>
      <c r="E36" s="26">
        <v>22</v>
      </c>
      <c r="F36" s="26">
        <v>2</v>
      </c>
      <c r="G36" s="26">
        <v>58</v>
      </c>
      <c r="H36" s="27">
        <v>47.6</v>
      </c>
      <c r="I36" s="27">
        <v>0.2</v>
      </c>
      <c r="J36" s="20">
        <v>43.97</v>
      </c>
      <c r="K36" s="25">
        <f t="shared" si="5"/>
        <v>2.2200000000000002</v>
      </c>
      <c r="L36" s="20">
        <v>0.02</v>
      </c>
      <c r="M36" s="20">
        <v>33.340000000000003</v>
      </c>
      <c r="N36" s="25">
        <v>2.2200000000000002</v>
      </c>
      <c r="O36" s="20">
        <v>0.03</v>
      </c>
      <c r="P36" s="18">
        <v>36</v>
      </c>
      <c r="Q36" s="26">
        <v>1</v>
      </c>
      <c r="R36" s="27">
        <v>5.7</v>
      </c>
      <c r="S36" s="27"/>
      <c r="T36" s="32"/>
      <c r="U36" s="27"/>
      <c r="V36" s="53"/>
      <c r="W36" s="48">
        <f t="shared" si="6"/>
        <v>0.8</v>
      </c>
      <c r="X36" s="48">
        <v>0.8</v>
      </c>
      <c r="Y36" s="29">
        <v>3</v>
      </c>
      <c r="Z36" s="24" t="s">
        <v>14</v>
      </c>
      <c r="AA36" s="24"/>
      <c r="AB36" s="22" t="s">
        <v>31</v>
      </c>
      <c r="AC36" s="22" t="s">
        <v>34</v>
      </c>
      <c r="AD36" s="22"/>
      <c r="AE36" s="30"/>
      <c r="AF36" s="31">
        <v>1</v>
      </c>
      <c r="AG36" s="22" t="s">
        <v>19</v>
      </c>
      <c r="AI36" s="54">
        <f t="shared" si="0"/>
        <v>10000000000000</v>
      </c>
      <c r="AK36" s="42"/>
      <c r="AL36" s="42"/>
      <c r="AM36" s="42"/>
      <c r="AN36" s="42"/>
      <c r="AO36" s="42"/>
      <c r="AP36" s="42"/>
      <c r="AQ36" s="42"/>
      <c r="AR36" s="42"/>
      <c r="AS36" s="42"/>
      <c r="AT36" s="50"/>
      <c r="AU36" s="42"/>
      <c r="AV36" s="42"/>
      <c r="AW36" s="50"/>
      <c r="AX36" s="42"/>
      <c r="AY36" s="42"/>
      <c r="AZ36" s="42"/>
      <c r="BA36" s="42"/>
      <c r="BB36" s="42"/>
      <c r="BC36" s="42"/>
      <c r="BD36" s="42"/>
      <c r="BE36" s="42"/>
      <c r="BF36" s="42"/>
      <c r="BG36" s="42"/>
      <c r="BH36" s="42"/>
    </row>
    <row r="37" spans="1:60" s="14" customFormat="1" ht="11.25" x14ac:dyDescent="0.2">
      <c r="A37" s="16" t="s">
        <v>66</v>
      </c>
      <c r="B37" s="17">
        <f t="shared" si="4"/>
        <v>45099.124756944446</v>
      </c>
      <c r="C37" s="25">
        <v>2023</v>
      </c>
      <c r="D37" s="26">
        <v>6</v>
      </c>
      <c r="E37" s="26">
        <v>22</v>
      </c>
      <c r="F37" s="26">
        <v>2</v>
      </c>
      <c r="G37" s="26">
        <v>59</v>
      </c>
      <c r="H37" s="27">
        <v>39.200000000000003</v>
      </c>
      <c r="I37" s="27">
        <v>0.3</v>
      </c>
      <c r="J37" s="20">
        <v>44.01</v>
      </c>
      <c r="K37" s="25">
        <f t="shared" si="5"/>
        <v>3.33</v>
      </c>
      <c r="L37" s="20">
        <v>0.03</v>
      </c>
      <c r="M37" s="20">
        <v>33.380000000000003</v>
      </c>
      <c r="N37" s="25">
        <v>3.33</v>
      </c>
      <c r="O37" s="20">
        <v>0.04</v>
      </c>
      <c r="P37" s="18">
        <v>36</v>
      </c>
      <c r="Q37" s="26">
        <v>2</v>
      </c>
      <c r="R37" s="27">
        <v>6.8</v>
      </c>
      <c r="S37" s="27"/>
      <c r="T37" s="32"/>
      <c r="U37" s="27"/>
      <c r="V37" s="53"/>
      <c r="W37" s="48">
        <f t="shared" si="6"/>
        <v>1.4</v>
      </c>
      <c r="X37" s="48">
        <v>1.4</v>
      </c>
      <c r="Y37" s="29">
        <v>5</v>
      </c>
      <c r="Z37" s="24" t="s">
        <v>14</v>
      </c>
      <c r="AA37" s="24"/>
      <c r="AB37" s="22" t="s">
        <v>31</v>
      </c>
      <c r="AC37" s="22" t="s">
        <v>34</v>
      </c>
      <c r="AD37" s="22"/>
      <c r="AE37" s="30"/>
      <c r="AF37" s="31">
        <v>1</v>
      </c>
      <c r="AG37" s="22" t="s">
        <v>19</v>
      </c>
      <c r="AI37" s="54">
        <f t="shared" si="0"/>
        <v>79432823472428.328</v>
      </c>
      <c r="AK37" s="42"/>
      <c r="AL37" s="42"/>
      <c r="AM37" s="42"/>
      <c r="AN37" s="42"/>
      <c r="AO37" s="42"/>
      <c r="AP37" s="42"/>
      <c r="AQ37" s="42"/>
      <c r="AR37" s="42"/>
      <c r="AS37" s="42"/>
      <c r="AT37" s="50"/>
      <c r="AU37" s="42"/>
      <c r="AV37" s="42"/>
      <c r="AW37" s="50"/>
      <c r="AX37" s="42"/>
      <c r="AY37" s="42"/>
      <c r="AZ37" s="42"/>
      <c r="BA37" s="42"/>
      <c r="BB37" s="42"/>
      <c r="BC37" s="42"/>
      <c r="BD37" s="42"/>
      <c r="BE37" s="42"/>
      <c r="BF37" s="42"/>
      <c r="BG37" s="42"/>
      <c r="BH37" s="42"/>
    </row>
    <row r="38" spans="1:60" s="14" customFormat="1" ht="11.25" x14ac:dyDescent="0.2">
      <c r="A38" s="16" t="s">
        <v>67</v>
      </c>
      <c r="B38" s="17">
        <f t="shared" si="4"/>
        <v>45099.189756944441</v>
      </c>
      <c r="C38" s="25">
        <v>2023</v>
      </c>
      <c r="D38" s="26">
        <v>6</v>
      </c>
      <c r="E38" s="26">
        <v>22</v>
      </c>
      <c r="F38" s="26">
        <v>4</v>
      </c>
      <c r="G38" s="26">
        <v>33</v>
      </c>
      <c r="H38" s="27">
        <v>15.1</v>
      </c>
      <c r="I38" s="27">
        <v>0.2</v>
      </c>
      <c r="J38" s="20">
        <v>43.97</v>
      </c>
      <c r="K38" s="25">
        <f t="shared" si="5"/>
        <v>2.2200000000000002</v>
      </c>
      <c r="L38" s="20">
        <v>0.02</v>
      </c>
      <c r="M38" s="20">
        <v>33.29</v>
      </c>
      <c r="N38" s="25">
        <v>2.2200000000000002</v>
      </c>
      <c r="O38" s="20">
        <v>0.03</v>
      </c>
      <c r="P38" s="18">
        <v>35</v>
      </c>
      <c r="Q38" s="26">
        <v>1</v>
      </c>
      <c r="R38" s="27">
        <v>7.6</v>
      </c>
      <c r="S38" s="27"/>
      <c r="T38" s="32">
        <v>2.1</v>
      </c>
      <c r="U38" s="27"/>
      <c r="V38" s="53"/>
      <c r="W38" s="48">
        <f t="shared" si="6"/>
        <v>1.9</v>
      </c>
      <c r="X38" s="48">
        <v>1.9</v>
      </c>
      <c r="Y38" s="29">
        <v>4</v>
      </c>
      <c r="Z38" s="24" t="s">
        <v>14</v>
      </c>
      <c r="AA38" s="24"/>
      <c r="AB38" s="22" t="s">
        <v>31</v>
      </c>
      <c r="AC38" s="22" t="s">
        <v>34</v>
      </c>
      <c r="AD38" s="22"/>
      <c r="AE38" s="30"/>
      <c r="AF38" s="31">
        <v>1</v>
      </c>
      <c r="AG38" s="22" t="s">
        <v>19</v>
      </c>
      <c r="AI38" s="54">
        <f t="shared" ref="AI38:AI69" si="7">POWER(10,11.8+1.5*X38)</f>
        <v>446683592150964.06</v>
      </c>
      <c r="AK38" s="42"/>
      <c r="AL38" s="42"/>
      <c r="AM38" s="42"/>
      <c r="AN38" s="42"/>
      <c r="AO38" s="42"/>
      <c r="AP38" s="42"/>
      <c r="AQ38" s="42"/>
      <c r="AR38" s="42"/>
      <c r="AS38" s="42"/>
      <c r="AT38" s="50"/>
      <c r="AU38" s="42"/>
      <c r="AV38" s="42"/>
      <c r="AW38" s="51"/>
      <c r="AX38" s="42"/>
      <c r="AY38" s="42"/>
      <c r="AZ38" s="42"/>
      <c r="BA38" s="42"/>
      <c r="BB38" s="42"/>
      <c r="BC38" s="42"/>
      <c r="BD38" s="42"/>
      <c r="BE38" s="42"/>
      <c r="BF38" s="42"/>
      <c r="BG38" s="42"/>
      <c r="BH38" s="42"/>
    </row>
    <row r="39" spans="1:60" s="14" customFormat="1" ht="11.25" x14ac:dyDescent="0.2">
      <c r="A39" s="16" t="s">
        <v>68</v>
      </c>
      <c r="B39" s="17">
        <f t="shared" si="4"/>
        <v>45099.196574074071</v>
      </c>
      <c r="C39" s="25">
        <v>2023</v>
      </c>
      <c r="D39" s="26">
        <v>6</v>
      </c>
      <c r="E39" s="26">
        <v>22</v>
      </c>
      <c r="F39" s="26">
        <v>4</v>
      </c>
      <c r="G39" s="26">
        <v>43</v>
      </c>
      <c r="H39" s="27">
        <v>4.8</v>
      </c>
      <c r="I39" s="27">
        <v>0.2</v>
      </c>
      <c r="J39" s="20">
        <v>43.98</v>
      </c>
      <c r="K39" s="25">
        <f t="shared" si="5"/>
        <v>2.2200000000000002</v>
      </c>
      <c r="L39" s="20">
        <v>0.02</v>
      </c>
      <c r="M39" s="20">
        <v>33.26</v>
      </c>
      <c r="N39" s="25">
        <v>2.2200000000000002</v>
      </c>
      <c r="O39" s="20">
        <v>0.03</v>
      </c>
      <c r="P39" s="18">
        <v>34</v>
      </c>
      <c r="Q39" s="26">
        <v>1</v>
      </c>
      <c r="R39" s="27">
        <v>7.1</v>
      </c>
      <c r="S39" s="27"/>
      <c r="T39" s="32"/>
      <c r="U39" s="27"/>
      <c r="V39" s="53"/>
      <c r="W39" s="48">
        <f t="shared" si="6"/>
        <v>1.6</v>
      </c>
      <c r="X39" s="48">
        <v>1.6</v>
      </c>
      <c r="Y39" s="29">
        <v>4</v>
      </c>
      <c r="Z39" s="24" t="s">
        <v>14</v>
      </c>
      <c r="AA39" s="24"/>
      <c r="AB39" s="22" t="s">
        <v>31</v>
      </c>
      <c r="AC39" s="22" t="s">
        <v>34</v>
      </c>
      <c r="AD39" s="22"/>
      <c r="AE39" s="30"/>
      <c r="AF39" s="31">
        <v>1</v>
      </c>
      <c r="AG39" s="22" t="s">
        <v>19</v>
      </c>
      <c r="AI39" s="54">
        <f t="shared" si="7"/>
        <v>158489319246112.38</v>
      </c>
      <c r="AK39" s="42"/>
      <c r="AL39" s="42"/>
      <c r="AM39" s="42"/>
      <c r="AN39" s="42"/>
      <c r="AO39" s="42"/>
      <c r="AP39" s="42"/>
      <c r="AQ39" s="42"/>
      <c r="AR39" s="42"/>
      <c r="AS39" s="42"/>
      <c r="AT39" s="50"/>
      <c r="AU39" s="42"/>
      <c r="AV39" s="42"/>
      <c r="AW39" s="50"/>
      <c r="AX39" s="42"/>
      <c r="AY39" s="42"/>
      <c r="AZ39" s="42"/>
      <c r="BA39" s="42"/>
      <c r="BB39" s="42"/>
      <c r="BC39" s="42"/>
      <c r="BD39" s="42"/>
      <c r="BE39" s="42"/>
      <c r="BF39" s="42"/>
      <c r="BG39" s="42"/>
      <c r="BH39" s="42"/>
    </row>
    <row r="40" spans="1:60" s="14" customFormat="1" ht="11.25" x14ac:dyDescent="0.2">
      <c r="A40" s="16" t="s">
        <v>69</v>
      </c>
      <c r="B40" s="17">
        <f t="shared" si="4"/>
        <v>45099.20548611111</v>
      </c>
      <c r="C40" s="25">
        <v>2023</v>
      </c>
      <c r="D40" s="26">
        <v>6</v>
      </c>
      <c r="E40" s="26">
        <v>22</v>
      </c>
      <c r="F40" s="26">
        <v>4</v>
      </c>
      <c r="G40" s="26">
        <v>55</v>
      </c>
      <c r="H40" s="27">
        <v>54.7</v>
      </c>
      <c r="I40" s="27">
        <v>0.2</v>
      </c>
      <c r="J40" s="20">
        <v>43.98</v>
      </c>
      <c r="K40" s="25">
        <f t="shared" si="5"/>
        <v>2.2200000000000002</v>
      </c>
      <c r="L40" s="20">
        <v>0.02</v>
      </c>
      <c r="M40" s="20">
        <v>33.32</v>
      </c>
      <c r="N40" s="25">
        <v>2.2200000000000002</v>
      </c>
      <c r="O40" s="20">
        <v>0.03</v>
      </c>
      <c r="P40" s="18">
        <v>35</v>
      </c>
      <c r="Q40" s="26">
        <v>1</v>
      </c>
      <c r="R40" s="27">
        <v>6.8</v>
      </c>
      <c r="S40" s="27"/>
      <c r="T40" s="32"/>
      <c r="U40" s="27"/>
      <c r="V40" s="53"/>
      <c r="W40" s="48">
        <f t="shared" si="6"/>
        <v>1.4</v>
      </c>
      <c r="X40" s="48">
        <v>1.4</v>
      </c>
      <c r="Y40" s="29">
        <v>4</v>
      </c>
      <c r="Z40" s="24" t="s">
        <v>14</v>
      </c>
      <c r="AA40" s="24"/>
      <c r="AB40" s="22" t="s">
        <v>31</v>
      </c>
      <c r="AC40" s="22" t="s">
        <v>34</v>
      </c>
      <c r="AD40" s="22"/>
      <c r="AE40" s="30"/>
      <c r="AF40" s="31">
        <v>1</v>
      </c>
      <c r="AG40" s="22" t="s">
        <v>19</v>
      </c>
      <c r="AI40" s="54">
        <f t="shared" si="7"/>
        <v>79432823472428.328</v>
      </c>
      <c r="AK40" s="42"/>
      <c r="AL40" s="42"/>
      <c r="AM40" s="42"/>
      <c r="AN40" s="42"/>
      <c r="AO40" s="42"/>
      <c r="AP40" s="42"/>
      <c r="AQ40" s="42"/>
      <c r="AR40" s="42"/>
      <c r="AS40" s="42"/>
      <c r="AT40" s="50"/>
      <c r="AU40" s="42"/>
      <c r="AV40" s="42"/>
      <c r="AW40" s="50"/>
      <c r="AX40" s="42"/>
      <c r="AY40" s="42"/>
      <c r="AZ40" s="42"/>
      <c r="BA40" s="42"/>
      <c r="BB40" s="42"/>
      <c r="BC40" s="42"/>
      <c r="BD40" s="42"/>
      <c r="BE40" s="42"/>
      <c r="BF40" s="42"/>
      <c r="BG40" s="42"/>
      <c r="BH40" s="42"/>
    </row>
    <row r="41" spans="1:60" s="14" customFormat="1" ht="11.25" x14ac:dyDescent="0.2">
      <c r="A41" s="16" t="s">
        <v>70</v>
      </c>
      <c r="B41" s="17">
        <f t="shared" si="4"/>
        <v>45101.509502314817</v>
      </c>
      <c r="C41" s="25">
        <v>2023</v>
      </c>
      <c r="D41" s="26">
        <v>6</v>
      </c>
      <c r="E41" s="26">
        <v>24</v>
      </c>
      <c r="F41" s="26">
        <v>12</v>
      </c>
      <c r="G41" s="26">
        <v>13</v>
      </c>
      <c r="H41" s="27">
        <v>41.8</v>
      </c>
      <c r="I41" s="27">
        <v>0.2</v>
      </c>
      <c r="J41" s="20">
        <v>43.97</v>
      </c>
      <c r="K41" s="25">
        <f t="shared" si="5"/>
        <v>2.2200000000000002</v>
      </c>
      <c r="L41" s="20">
        <v>0.02</v>
      </c>
      <c r="M41" s="20">
        <v>33.24</v>
      </c>
      <c r="N41" s="25">
        <v>2.2200000000000002</v>
      </c>
      <c r="O41" s="20">
        <v>0.03</v>
      </c>
      <c r="P41" s="18">
        <v>22</v>
      </c>
      <c r="Q41" s="26">
        <v>1</v>
      </c>
      <c r="R41" s="27">
        <v>7.2</v>
      </c>
      <c r="S41" s="27"/>
      <c r="T41" s="32"/>
      <c r="U41" s="27"/>
      <c r="V41" s="53"/>
      <c r="W41" s="48">
        <f t="shared" si="6"/>
        <v>1.7</v>
      </c>
      <c r="X41" s="48">
        <v>1.7</v>
      </c>
      <c r="Y41" s="29">
        <v>4</v>
      </c>
      <c r="Z41" s="24" t="s">
        <v>14</v>
      </c>
      <c r="AA41" s="24"/>
      <c r="AB41" s="22" t="s">
        <v>31</v>
      </c>
      <c r="AC41" s="22" t="s">
        <v>34</v>
      </c>
      <c r="AD41" s="22"/>
      <c r="AE41" s="30"/>
      <c r="AF41" s="31">
        <v>1</v>
      </c>
      <c r="AG41" s="22" t="s">
        <v>19</v>
      </c>
      <c r="AI41" s="54">
        <f t="shared" si="7"/>
        <v>223872113856835.09</v>
      </c>
      <c r="AK41" s="42"/>
      <c r="AL41" s="42"/>
      <c r="AM41" s="42"/>
      <c r="AN41" s="42"/>
      <c r="AO41" s="42"/>
      <c r="AP41" s="42"/>
      <c r="AQ41" s="42"/>
      <c r="AR41" s="42"/>
      <c r="AS41" s="42"/>
      <c r="AT41" s="50"/>
      <c r="AU41" s="42"/>
      <c r="AV41" s="42"/>
      <c r="AW41" s="51"/>
      <c r="AX41" s="42"/>
      <c r="AY41" s="42"/>
      <c r="AZ41" s="42"/>
      <c r="BA41" s="42"/>
      <c r="BB41" s="42"/>
      <c r="BC41" s="42"/>
      <c r="BD41" s="42"/>
      <c r="BE41" s="42"/>
      <c r="BF41" s="42"/>
      <c r="BG41" s="42"/>
      <c r="BH41" s="42"/>
    </row>
    <row r="42" spans="1:60" s="14" customFormat="1" ht="11.25" x14ac:dyDescent="0.2">
      <c r="A42" s="16" t="s">
        <v>71</v>
      </c>
      <c r="B42" s="17">
        <v>45101.971099537041</v>
      </c>
      <c r="C42" s="18">
        <v>2023</v>
      </c>
      <c r="D42" s="18">
        <v>6</v>
      </c>
      <c r="E42" s="18">
        <v>24</v>
      </c>
      <c r="F42" s="18">
        <v>23</v>
      </c>
      <c r="G42" s="18">
        <v>18</v>
      </c>
      <c r="H42" s="19">
        <v>23.4</v>
      </c>
      <c r="I42" s="19">
        <v>0.3</v>
      </c>
      <c r="J42" s="51">
        <v>44.667999999999999</v>
      </c>
      <c r="K42" s="18">
        <v>8</v>
      </c>
      <c r="L42" s="55">
        <v>7.1999999999999995E-2</v>
      </c>
      <c r="M42" s="51">
        <v>36.997999999999998</v>
      </c>
      <c r="N42" s="18">
        <v>8</v>
      </c>
      <c r="O42" s="55">
        <v>0.10100000000000001</v>
      </c>
      <c r="P42" s="18">
        <v>4</v>
      </c>
      <c r="Q42" s="18">
        <v>8</v>
      </c>
      <c r="R42" s="18"/>
      <c r="S42" s="19">
        <v>6.1</v>
      </c>
      <c r="T42" s="19"/>
      <c r="U42" s="19"/>
      <c r="V42" s="52">
        <v>2.8</v>
      </c>
      <c r="W42" s="52">
        <f>ROUND((S42-4)/1.8,1)</f>
        <v>1.2</v>
      </c>
      <c r="X42" s="52">
        <v>1.2</v>
      </c>
      <c r="Y42" s="18">
        <v>5</v>
      </c>
      <c r="Z42" s="21" t="s">
        <v>97</v>
      </c>
      <c r="AA42" s="21"/>
      <c r="AB42" s="22" t="s">
        <v>99</v>
      </c>
      <c r="AC42" s="22" t="s">
        <v>34</v>
      </c>
      <c r="AD42" s="21"/>
      <c r="AE42" s="23"/>
      <c r="AF42" s="23"/>
      <c r="AG42" s="24"/>
      <c r="AI42" s="54">
        <f t="shared" si="7"/>
        <v>39810717055349.93</v>
      </c>
      <c r="AK42" s="42"/>
      <c r="AL42" s="42"/>
      <c r="AM42" s="42"/>
      <c r="AN42" s="42"/>
      <c r="AO42" s="42"/>
      <c r="AP42" s="42"/>
      <c r="AQ42" s="42"/>
      <c r="AR42" s="42"/>
      <c r="AS42" s="42"/>
      <c r="AT42" s="50"/>
      <c r="AU42" s="42"/>
      <c r="AV42" s="42"/>
      <c r="AW42" s="50"/>
      <c r="AX42" s="42"/>
      <c r="AY42" s="42"/>
      <c r="AZ42" s="42"/>
      <c r="BA42" s="42"/>
      <c r="BB42" s="42"/>
      <c r="BC42" s="42"/>
      <c r="BD42" s="42"/>
      <c r="BE42" s="42"/>
      <c r="BF42" s="42"/>
      <c r="BG42" s="42"/>
      <c r="BH42" s="42"/>
    </row>
    <row r="43" spans="1:60" s="14" customFormat="1" ht="11.25" x14ac:dyDescent="0.2">
      <c r="A43" s="16" t="s">
        <v>72</v>
      </c>
      <c r="B43" s="17">
        <f t="shared" ref="B43:B51" si="8">DATE(C43,D43,E43)+TIME(F43,G43,H43)</f>
        <v>45107.913773148146</v>
      </c>
      <c r="C43" s="25">
        <v>2023</v>
      </c>
      <c r="D43" s="26">
        <v>6</v>
      </c>
      <c r="E43" s="26">
        <v>30</v>
      </c>
      <c r="F43" s="26">
        <v>21</v>
      </c>
      <c r="G43" s="26">
        <v>55</v>
      </c>
      <c r="H43" s="27">
        <v>50.2</v>
      </c>
      <c r="I43" s="27">
        <v>0.2</v>
      </c>
      <c r="J43" s="20">
        <v>44.01</v>
      </c>
      <c r="K43" s="25">
        <f t="shared" ref="K43:K51" si="9">L43*111</f>
        <v>2.2200000000000002</v>
      </c>
      <c r="L43" s="20">
        <v>0.02</v>
      </c>
      <c r="M43" s="20">
        <v>33.28</v>
      </c>
      <c r="N43" s="25">
        <v>2.2200000000000002</v>
      </c>
      <c r="O43" s="20">
        <v>0.03</v>
      </c>
      <c r="P43" s="18">
        <v>26</v>
      </c>
      <c r="Q43" s="26">
        <v>1</v>
      </c>
      <c r="R43" s="27">
        <v>6.1</v>
      </c>
      <c r="S43" s="27"/>
      <c r="T43" s="32"/>
      <c r="U43" s="27"/>
      <c r="V43" s="53"/>
      <c r="W43" s="48">
        <f t="shared" ref="W43:W51" si="10">ROUND(-2.3+0.55*R43,1)</f>
        <v>1.1000000000000001</v>
      </c>
      <c r="X43" s="48">
        <v>1.1000000000000001</v>
      </c>
      <c r="Y43" s="29">
        <v>3</v>
      </c>
      <c r="Z43" s="24" t="s">
        <v>14</v>
      </c>
      <c r="AA43" s="24"/>
      <c r="AB43" s="22" t="s">
        <v>31</v>
      </c>
      <c r="AC43" s="22" t="s">
        <v>34</v>
      </c>
      <c r="AD43" s="22"/>
      <c r="AE43" s="30"/>
      <c r="AF43" s="31">
        <v>1</v>
      </c>
      <c r="AG43" s="22" t="s">
        <v>19</v>
      </c>
      <c r="AI43" s="54">
        <f t="shared" si="7"/>
        <v>28183829312644.723</v>
      </c>
      <c r="AK43" s="42"/>
      <c r="AL43" s="42"/>
      <c r="AM43" s="42"/>
      <c r="AN43" s="42"/>
      <c r="AO43" s="42"/>
      <c r="AP43" s="42"/>
      <c r="AQ43" s="42"/>
      <c r="AR43" s="42"/>
      <c r="AS43" s="42"/>
      <c r="AT43" s="50"/>
      <c r="AU43" s="42"/>
      <c r="AV43" s="42"/>
      <c r="AW43" s="50"/>
      <c r="AX43" s="42"/>
      <c r="AY43" s="42"/>
      <c r="AZ43" s="42"/>
      <c r="BA43" s="42"/>
      <c r="BB43" s="42"/>
      <c r="BC43" s="42"/>
      <c r="BD43" s="42"/>
      <c r="BE43" s="42"/>
      <c r="BF43" s="42"/>
      <c r="BG43" s="42"/>
      <c r="BH43" s="42"/>
    </row>
    <row r="44" spans="1:60" s="14" customFormat="1" ht="11.25" x14ac:dyDescent="0.2">
      <c r="A44" s="16" t="s">
        <v>73</v>
      </c>
      <c r="B44" s="17">
        <f t="shared" si="8"/>
        <v>45113.618576388886</v>
      </c>
      <c r="C44" s="25">
        <v>2023</v>
      </c>
      <c r="D44" s="26">
        <v>7</v>
      </c>
      <c r="E44" s="26">
        <v>6</v>
      </c>
      <c r="F44" s="26">
        <v>14</v>
      </c>
      <c r="G44" s="26">
        <v>50</v>
      </c>
      <c r="H44" s="27">
        <v>45.3</v>
      </c>
      <c r="I44" s="27">
        <v>0.2</v>
      </c>
      <c r="J44" s="20">
        <v>44.65</v>
      </c>
      <c r="K44" s="25">
        <f t="shared" si="9"/>
        <v>1.1100000000000001</v>
      </c>
      <c r="L44" s="20">
        <v>0.01</v>
      </c>
      <c r="M44" s="20">
        <v>36.46</v>
      </c>
      <c r="N44" s="25">
        <v>1.1100000000000001</v>
      </c>
      <c r="O44" s="20">
        <v>0.01</v>
      </c>
      <c r="P44" s="18">
        <v>25</v>
      </c>
      <c r="Q44" s="26">
        <v>1</v>
      </c>
      <c r="R44" s="27">
        <v>7</v>
      </c>
      <c r="S44" s="27"/>
      <c r="T44" s="32"/>
      <c r="U44" s="27"/>
      <c r="V44" s="53"/>
      <c r="W44" s="48">
        <f t="shared" si="10"/>
        <v>1.6</v>
      </c>
      <c r="X44" s="48">
        <v>1.6</v>
      </c>
      <c r="Y44" s="29">
        <v>2</v>
      </c>
      <c r="Z44" s="24" t="s">
        <v>14</v>
      </c>
      <c r="AA44" s="33" t="s">
        <v>97</v>
      </c>
      <c r="AB44" s="22" t="s">
        <v>29</v>
      </c>
      <c r="AC44" s="22" t="s">
        <v>34</v>
      </c>
      <c r="AD44" s="22"/>
      <c r="AE44" s="30"/>
      <c r="AF44" s="31">
        <v>5</v>
      </c>
      <c r="AG44" s="22" t="s">
        <v>23</v>
      </c>
      <c r="AI44" s="54">
        <f t="shared" si="7"/>
        <v>158489319246112.38</v>
      </c>
      <c r="AK44" s="43">
        <v>2023</v>
      </c>
      <c r="AL44" s="43">
        <v>7</v>
      </c>
      <c r="AM44" s="43">
        <v>6</v>
      </c>
      <c r="AN44" s="43">
        <v>14</v>
      </c>
      <c r="AO44" s="43">
        <v>50</v>
      </c>
      <c r="AP44" s="45">
        <v>45.4</v>
      </c>
      <c r="AQ44" s="45">
        <v>0.4</v>
      </c>
      <c r="AR44" s="50">
        <v>44.643000000000001</v>
      </c>
      <c r="AS44" s="43">
        <v>7</v>
      </c>
      <c r="AT44" s="50">
        <v>6.3E-2</v>
      </c>
      <c r="AU44" s="50">
        <v>36.493000000000002</v>
      </c>
      <c r="AV44" s="43">
        <v>7</v>
      </c>
      <c r="AW44" s="51">
        <v>8.7999999999999995E-2</v>
      </c>
      <c r="AX44" s="45">
        <v>16.399999999999999</v>
      </c>
      <c r="AY44" s="43">
        <v>7</v>
      </c>
      <c r="AZ44" s="45">
        <v>7</v>
      </c>
      <c r="BA44" s="49">
        <v>3.3</v>
      </c>
      <c r="BB44" s="48">
        <f>(AZ44-4)/1.8</f>
        <v>1.6666666666666665</v>
      </c>
      <c r="BC44" s="49">
        <v>1.7</v>
      </c>
      <c r="BD44" s="43">
        <v>6</v>
      </c>
      <c r="BE44" s="46" t="s">
        <v>97</v>
      </c>
      <c r="BF44" s="47" t="s">
        <v>99</v>
      </c>
      <c r="BG44" s="22" t="s">
        <v>34</v>
      </c>
      <c r="BH44" s="46"/>
    </row>
    <row r="45" spans="1:60" s="14" customFormat="1" ht="11.25" x14ac:dyDescent="0.2">
      <c r="A45" s="16" t="s">
        <v>74</v>
      </c>
      <c r="B45" s="17">
        <f t="shared" si="8"/>
        <v>45125.460625</v>
      </c>
      <c r="C45" s="25">
        <v>2023</v>
      </c>
      <c r="D45" s="26">
        <v>7</v>
      </c>
      <c r="E45" s="26">
        <v>18</v>
      </c>
      <c r="F45" s="26">
        <v>11</v>
      </c>
      <c r="G45" s="26">
        <v>3</v>
      </c>
      <c r="H45" s="27">
        <v>18.100000000000001</v>
      </c>
      <c r="I45" s="27">
        <v>0.1</v>
      </c>
      <c r="J45" s="20">
        <v>44.45</v>
      </c>
      <c r="K45" s="25">
        <f t="shared" si="9"/>
        <v>8.8800000000000008</v>
      </c>
      <c r="L45" s="20">
        <v>0.08</v>
      </c>
      <c r="M45" s="20">
        <v>35.99</v>
      </c>
      <c r="N45" s="25">
        <v>8.8800000000000008</v>
      </c>
      <c r="O45" s="20">
        <v>0.11</v>
      </c>
      <c r="P45" s="18">
        <v>20</v>
      </c>
      <c r="Q45" s="26">
        <v>2</v>
      </c>
      <c r="R45" s="27">
        <v>9.6</v>
      </c>
      <c r="S45" s="27"/>
      <c r="T45" s="32">
        <v>3.3</v>
      </c>
      <c r="U45" s="27"/>
      <c r="V45" s="53"/>
      <c r="W45" s="48">
        <f t="shared" si="10"/>
        <v>3</v>
      </c>
      <c r="X45" s="48">
        <v>3</v>
      </c>
      <c r="Y45" s="29">
        <v>10</v>
      </c>
      <c r="Z45" s="24" t="s">
        <v>14</v>
      </c>
      <c r="AA45" s="33" t="s">
        <v>97</v>
      </c>
      <c r="AB45" s="22" t="s">
        <v>32</v>
      </c>
      <c r="AC45" s="22" t="s">
        <v>34</v>
      </c>
      <c r="AD45" s="22"/>
      <c r="AE45" s="30"/>
      <c r="AF45" s="31">
        <v>4</v>
      </c>
      <c r="AG45" s="22" t="s">
        <v>22</v>
      </c>
      <c r="AI45" s="54">
        <f t="shared" si="7"/>
        <v>1.9952623149688948E+16</v>
      </c>
      <c r="AK45" s="43">
        <v>2023</v>
      </c>
      <c r="AL45" s="43">
        <v>7</v>
      </c>
      <c r="AM45" s="43">
        <v>18</v>
      </c>
      <c r="AN45" s="43">
        <v>11</v>
      </c>
      <c r="AO45" s="43">
        <v>3</v>
      </c>
      <c r="AP45" s="45">
        <v>19.600000000000001</v>
      </c>
      <c r="AQ45" s="45">
        <v>0.6</v>
      </c>
      <c r="AR45" s="50">
        <v>44.503</v>
      </c>
      <c r="AS45" s="43">
        <v>8</v>
      </c>
      <c r="AT45" s="50">
        <v>7.1999999999999995E-2</v>
      </c>
      <c r="AU45" s="50">
        <v>35.927999999999997</v>
      </c>
      <c r="AV45" s="43">
        <v>8</v>
      </c>
      <c r="AW45" s="50">
        <v>0.10100000000000001</v>
      </c>
      <c r="AX45" s="45">
        <v>5</v>
      </c>
      <c r="AY45" s="43">
        <v>8</v>
      </c>
      <c r="AZ45" s="45">
        <v>9.1</v>
      </c>
      <c r="BA45" s="49">
        <v>4</v>
      </c>
      <c r="BB45" s="48">
        <f>(AZ45-4)/1.8</f>
        <v>2.833333333333333</v>
      </c>
      <c r="BC45" s="49">
        <v>2.8</v>
      </c>
      <c r="BD45" s="43">
        <v>17</v>
      </c>
      <c r="BE45" s="46" t="s">
        <v>97</v>
      </c>
      <c r="BF45" s="47" t="s">
        <v>99</v>
      </c>
      <c r="BG45" s="22" t="s">
        <v>34</v>
      </c>
      <c r="BH45" s="46"/>
    </row>
    <row r="46" spans="1:60" s="14" customFormat="1" ht="11.25" x14ac:dyDescent="0.2">
      <c r="A46" s="16" t="s">
        <v>75</v>
      </c>
      <c r="B46" s="17">
        <f t="shared" si="8"/>
        <v>45126.090578703705</v>
      </c>
      <c r="C46" s="25">
        <v>2023</v>
      </c>
      <c r="D46" s="26">
        <v>7</v>
      </c>
      <c r="E46" s="26">
        <v>19</v>
      </c>
      <c r="F46" s="26">
        <v>2</v>
      </c>
      <c r="G46" s="26">
        <v>10</v>
      </c>
      <c r="H46" s="27">
        <v>26.2</v>
      </c>
      <c r="I46" s="27">
        <v>0.2</v>
      </c>
      <c r="J46" s="20">
        <v>44.43</v>
      </c>
      <c r="K46" s="25">
        <f t="shared" si="9"/>
        <v>5.5500000000000007</v>
      </c>
      <c r="L46" s="20">
        <v>0.05</v>
      </c>
      <c r="M46" s="20">
        <v>35.979999999999997</v>
      </c>
      <c r="N46" s="25">
        <v>5.5500000000000007</v>
      </c>
      <c r="O46" s="20">
        <v>7.0000000000000007E-2</v>
      </c>
      <c r="P46" s="18">
        <v>20</v>
      </c>
      <c r="Q46" s="26">
        <v>1</v>
      </c>
      <c r="R46" s="27">
        <v>6.5</v>
      </c>
      <c r="S46" s="27"/>
      <c r="T46" s="32"/>
      <c r="U46" s="27"/>
      <c r="V46" s="53"/>
      <c r="W46" s="48">
        <f t="shared" si="10"/>
        <v>1.3</v>
      </c>
      <c r="X46" s="48">
        <v>1.3</v>
      </c>
      <c r="Y46" s="29">
        <v>5</v>
      </c>
      <c r="Z46" s="24" t="s">
        <v>14</v>
      </c>
      <c r="AA46" s="24"/>
      <c r="AB46" s="22" t="s">
        <v>32</v>
      </c>
      <c r="AC46" s="22" t="s">
        <v>34</v>
      </c>
      <c r="AD46" s="22"/>
      <c r="AE46" s="30"/>
      <c r="AF46" s="31">
        <v>4</v>
      </c>
      <c r="AG46" s="22" t="s">
        <v>22</v>
      </c>
      <c r="AI46" s="54">
        <f t="shared" si="7"/>
        <v>56234132519035.117</v>
      </c>
      <c r="AK46" s="42"/>
      <c r="AL46" s="42"/>
      <c r="AM46" s="42"/>
      <c r="AN46" s="42"/>
      <c r="AO46" s="42"/>
      <c r="AP46" s="42"/>
      <c r="AQ46" s="42"/>
      <c r="AR46" s="42"/>
      <c r="AS46" s="42"/>
      <c r="AT46" s="50"/>
      <c r="AU46" s="42"/>
      <c r="AV46" s="42"/>
      <c r="AW46" s="50"/>
      <c r="AX46" s="42"/>
      <c r="AY46" s="42"/>
      <c r="AZ46" s="42"/>
      <c r="BA46" s="42"/>
      <c r="BB46" s="42"/>
      <c r="BC46" s="42"/>
      <c r="BD46" s="42"/>
      <c r="BE46" s="42"/>
      <c r="BF46" s="42"/>
      <c r="BG46" s="42"/>
      <c r="BH46" s="42"/>
    </row>
    <row r="47" spans="1:60" s="14" customFormat="1" ht="11.25" x14ac:dyDescent="0.2">
      <c r="A47" s="16" t="s">
        <v>76</v>
      </c>
      <c r="B47" s="17">
        <f t="shared" si="8"/>
        <v>45128.666898148149</v>
      </c>
      <c r="C47" s="25">
        <v>2023</v>
      </c>
      <c r="D47" s="26">
        <v>7</v>
      </c>
      <c r="E47" s="26">
        <v>21</v>
      </c>
      <c r="F47" s="26">
        <v>16</v>
      </c>
      <c r="G47" s="26">
        <v>0</v>
      </c>
      <c r="H47" s="27">
        <v>20.7</v>
      </c>
      <c r="I47" s="27">
        <v>0.2</v>
      </c>
      <c r="J47" s="20">
        <v>44.71</v>
      </c>
      <c r="K47" s="25">
        <f t="shared" si="9"/>
        <v>2.2200000000000002</v>
      </c>
      <c r="L47" s="20">
        <v>0.02</v>
      </c>
      <c r="M47" s="20">
        <v>32.67</v>
      </c>
      <c r="N47" s="25">
        <v>2.2200000000000002</v>
      </c>
      <c r="O47" s="20">
        <v>0.03</v>
      </c>
      <c r="P47" s="18">
        <v>27</v>
      </c>
      <c r="Q47" s="26">
        <v>1</v>
      </c>
      <c r="R47" s="27">
        <v>7.3</v>
      </c>
      <c r="S47" s="27"/>
      <c r="T47" s="32"/>
      <c r="U47" s="27"/>
      <c r="V47" s="53"/>
      <c r="W47" s="48">
        <f t="shared" si="10"/>
        <v>1.7</v>
      </c>
      <c r="X47" s="48">
        <v>1.7</v>
      </c>
      <c r="Y47" s="29">
        <v>5</v>
      </c>
      <c r="Z47" s="24" t="s">
        <v>14</v>
      </c>
      <c r="AA47" s="24"/>
      <c r="AB47" s="22" t="s">
        <v>31</v>
      </c>
      <c r="AC47" s="22" t="s">
        <v>34</v>
      </c>
      <c r="AD47" s="22"/>
      <c r="AE47" s="30"/>
      <c r="AF47" s="31">
        <v>1</v>
      </c>
      <c r="AG47" s="22" t="s">
        <v>19</v>
      </c>
      <c r="AI47" s="54">
        <f t="shared" si="7"/>
        <v>223872113856835.09</v>
      </c>
      <c r="AK47" s="42"/>
      <c r="AL47" s="42"/>
      <c r="AM47" s="42"/>
      <c r="AN47" s="42"/>
      <c r="AO47" s="42"/>
      <c r="AP47" s="42"/>
      <c r="AQ47" s="42"/>
      <c r="AR47" s="42"/>
      <c r="AS47" s="42"/>
      <c r="AT47" s="50"/>
      <c r="AU47" s="42"/>
      <c r="AV47" s="42"/>
      <c r="AW47" s="51"/>
      <c r="AX47" s="42"/>
      <c r="AY47" s="42"/>
      <c r="AZ47" s="42"/>
      <c r="BA47" s="42"/>
      <c r="BB47" s="42"/>
      <c r="BC47" s="42"/>
      <c r="BD47" s="42"/>
      <c r="BE47" s="42"/>
      <c r="BF47" s="42"/>
      <c r="BG47" s="42"/>
      <c r="BH47" s="42"/>
    </row>
    <row r="48" spans="1:60" s="14" customFormat="1" ht="11.25" x14ac:dyDescent="0.2">
      <c r="A48" s="16" t="s">
        <v>77</v>
      </c>
      <c r="B48" s="17">
        <f t="shared" si="8"/>
        <v>45128.671481481484</v>
      </c>
      <c r="C48" s="25">
        <v>2023</v>
      </c>
      <c r="D48" s="26">
        <v>7</v>
      </c>
      <c r="E48" s="26">
        <v>21</v>
      </c>
      <c r="F48" s="26">
        <v>16</v>
      </c>
      <c r="G48" s="26">
        <v>6</v>
      </c>
      <c r="H48" s="27">
        <v>56.6</v>
      </c>
      <c r="I48" s="27">
        <v>0.2</v>
      </c>
      <c r="J48" s="20">
        <v>44.73</v>
      </c>
      <c r="K48" s="25">
        <f t="shared" si="9"/>
        <v>2.2200000000000002</v>
      </c>
      <c r="L48" s="20">
        <v>0.02</v>
      </c>
      <c r="M48" s="20">
        <v>32.67</v>
      </c>
      <c r="N48" s="25">
        <v>2.2200000000000002</v>
      </c>
      <c r="O48" s="20">
        <v>0.03</v>
      </c>
      <c r="P48" s="18">
        <v>27</v>
      </c>
      <c r="Q48" s="26">
        <v>1</v>
      </c>
      <c r="R48" s="27">
        <v>7.4</v>
      </c>
      <c r="S48" s="27"/>
      <c r="T48" s="32"/>
      <c r="U48" s="27"/>
      <c r="V48" s="53"/>
      <c r="W48" s="48">
        <f t="shared" si="10"/>
        <v>1.8</v>
      </c>
      <c r="X48" s="48">
        <v>1.8</v>
      </c>
      <c r="Y48" s="29">
        <v>5</v>
      </c>
      <c r="Z48" s="24" t="s">
        <v>14</v>
      </c>
      <c r="AA48" s="24"/>
      <c r="AB48" s="22" t="s">
        <v>31</v>
      </c>
      <c r="AC48" s="22" t="s">
        <v>34</v>
      </c>
      <c r="AD48" s="22"/>
      <c r="AE48" s="30"/>
      <c r="AF48" s="31">
        <v>1</v>
      </c>
      <c r="AG48" s="22" t="s">
        <v>19</v>
      </c>
      <c r="AI48" s="54">
        <f t="shared" si="7"/>
        <v>316227766016839.06</v>
      </c>
      <c r="AK48" s="42"/>
      <c r="AL48" s="42"/>
      <c r="AM48" s="42"/>
      <c r="AN48" s="42"/>
      <c r="AO48" s="42"/>
      <c r="AP48" s="42"/>
      <c r="AQ48" s="42"/>
      <c r="AR48" s="42"/>
      <c r="AS48" s="42"/>
      <c r="AT48" s="50"/>
      <c r="AU48" s="42"/>
      <c r="AV48" s="42"/>
      <c r="AW48" s="50"/>
      <c r="AX48" s="42"/>
      <c r="AY48" s="42"/>
      <c r="AZ48" s="42"/>
      <c r="BA48" s="42"/>
      <c r="BB48" s="42"/>
      <c r="BC48" s="42"/>
      <c r="BD48" s="42"/>
      <c r="BE48" s="42"/>
      <c r="BF48" s="42"/>
      <c r="BG48" s="42"/>
      <c r="BH48" s="42"/>
    </row>
    <row r="49" spans="1:60" s="14" customFormat="1" ht="11.25" x14ac:dyDescent="0.2">
      <c r="A49" s="16" t="s">
        <v>78</v>
      </c>
      <c r="B49" s="17">
        <f t="shared" si="8"/>
        <v>45128.67597222222</v>
      </c>
      <c r="C49" s="25">
        <v>2023</v>
      </c>
      <c r="D49" s="26">
        <v>7</v>
      </c>
      <c r="E49" s="26">
        <v>21</v>
      </c>
      <c r="F49" s="26">
        <v>16</v>
      </c>
      <c r="G49" s="26">
        <v>13</v>
      </c>
      <c r="H49" s="27">
        <v>24.2</v>
      </c>
      <c r="I49" s="27">
        <v>0.2</v>
      </c>
      <c r="J49" s="20">
        <v>44.72</v>
      </c>
      <c r="K49" s="25">
        <f t="shared" si="9"/>
        <v>1.1100000000000001</v>
      </c>
      <c r="L49" s="20">
        <v>0.01</v>
      </c>
      <c r="M49" s="20">
        <v>32.71</v>
      </c>
      <c r="N49" s="25">
        <v>1.1100000000000001</v>
      </c>
      <c r="O49" s="20">
        <v>0.01</v>
      </c>
      <c r="P49" s="18">
        <v>25</v>
      </c>
      <c r="Q49" s="26">
        <v>1</v>
      </c>
      <c r="R49" s="27">
        <v>6.7</v>
      </c>
      <c r="S49" s="27"/>
      <c r="T49" s="32"/>
      <c r="U49" s="27"/>
      <c r="V49" s="53"/>
      <c r="W49" s="48">
        <f t="shared" si="10"/>
        <v>1.4</v>
      </c>
      <c r="X49" s="48">
        <v>1.4</v>
      </c>
      <c r="Y49" s="29">
        <v>5</v>
      </c>
      <c r="Z49" s="24" t="s">
        <v>14</v>
      </c>
      <c r="AA49" s="24"/>
      <c r="AB49" s="22" t="s">
        <v>31</v>
      </c>
      <c r="AC49" s="22" t="s">
        <v>34</v>
      </c>
      <c r="AD49" s="22"/>
      <c r="AE49" s="30"/>
      <c r="AF49" s="31">
        <v>1</v>
      </c>
      <c r="AG49" s="22" t="s">
        <v>19</v>
      </c>
      <c r="AI49" s="54">
        <f t="shared" si="7"/>
        <v>79432823472428.328</v>
      </c>
      <c r="AK49" s="43"/>
      <c r="AL49" s="43"/>
      <c r="AM49" s="43"/>
      <c r="AN49" s="43"/>
      <c r="AO49" s="43"/>
      <c r="AP49" s="44"/>
      <c r="AQ49" s="44"/>
      <c r="AR49" s="44"/>
      <c r="AS49" s="43"/>
      <c r="AT49" s="50"/>
      <c r="AU49" s="44"/>
      <c r="AV49" s="43"/>
      <c r="AW49" s="50"/>
      <c r="AX49" s="45"/>
      <c r="AY49" s="43"/>
      <c r="AZ49" s="45"/>
      <c r="BA49" s="45"/>
      <c r="BB49" s="45"/>
      <c r="BC49" s="45"/>
      <c r="BD49" s="43"/>
      <c r="BE49" s="46"/>
      <c r="BF49" s="46"/>
      <c r="BG49" s="46"/>
      <c r="BH49" s="46"/>
    </row>
    <row r="50" spans="1:60" s="14" customFormat="1" ht="11.25" x14ac:dyDescent="0.2">
      <c r="A50" s="16" t="s">
        <v>79</v>
      </c>
      <c r="B50" s="17">
        <f t="shared" si="8"/>
        <v>45128.675995370373</v>
      </c>
      <c r="C50" s="25">
        <v>2023</v>
      </c>
      <c r="D50" s="26">
        <v>7</v>
      </c>
      <c r="E50" s="26">
        <v>21</v>
      </c>
      <c r="F50" s="26">
        <v>16</v>
      </c>
      <c r="G50" s="26">
        <v>13</v>
      </c>
      <c r="H50" s="27">
        <v>26.8</v>
      </c>
      <c r="I50" s="27">
        <v>0.3</v>
      </c>
      <c r="J50" s="20">
        <v>44.65</v>
      </c>
      <c r="K50" s="25">
        <f t="shared" si="9"/>
        <v>2.2200000000000002</v>
      </c>
      <c r="L50" s="20">
        <v>0.02</v>
      </c>
      <c r="M50" s="20">
        <v>32.64</v>
      </c>
      <c r="N50" s="25">
        <v>2.2200000000000002</v>
      </c>
      <c r="O50" s="20">
        <v>0.03</v>
      </c>
      <c r="P50" s="18">
        <v>17</v>
      </c>
      <c r="Q50" s="26">
        <v>1</v>
      </c>
      <c r="R50" s="27">
        <v>7.2</v>
      </c>
      <c r="S50" s="27"/>
      <c r="T50" s="32"/>
      <c r="U50" s="27"/>
      <c r="V50" s="53"/>
      <c r="W50" s="48">
        <f t="shared" si="10"/>
        <v>1.7</v>
      </c>
      <c r="X50" s="48">
        <v>1.7</v>
      </c>
      <c r="Y50" s="29">
        <v>5</v>
      </c>
      <c r="Z50" s="24" t="s">
        <v>14</v>
      </c>
      <c r="AA50" s="24"/>
      <c r="AB50" s="22" t="s">
        <v>31</v>
      </c>
      <c r="AC50" s="22" t="s">
        <v>34</v>
      </c>
      <c r="AD50" s="22"/>
      <c r="AE50" s="30"/>
      <c r="AF50" s="31">
        <v>1</v>
      </c>
      <c r="AG50" s="22" t="s">
        <v>19</v>
      </c>
      <c r="AI50" s="54">
        <f t="shared" si="7"/>
        <v>223872113856835.09</v>
      </c>
      <c r="AK50" s="43"/>
      <c r="AL50" s="43"/>
      <c r="AM50" s="43"/>
      <c r="AN50" s="43"/>
      <c r="AO50" s="43"/>
      <c r="AP50" s="44"/>
      <c r="AQ50" s="44"/>
      <c r="AR50" s="44"/>
      <c r="AS50" s="43"/>
      <c r="AT50" s="50"/>
      <c r="AU50" s="44"/>
      <c r="AV50" s="43"/>
      <c r="AW50" s="51"/>
      <c r="AX50" s="45"/>
      <c r="AY50" s="43"/>
      <c r="AZ50" s="45"/>
      <c r="BA50" s="45"/>
      <c r="BB50" s="45"/>
      <c r="BC50" s="45"/>
      <c r="BD50" s="43"/>
      <c r="BE50" s="46"/>
      <c r="BF50" s="46"/>
      <c r="BG50" s="46"/>
      <c r="BH50" s="46"/>
    </row>
    <row r="51" spans="1:60" s="14" customFormat="1" ht="11.25" x14ac:dyDescent="0.2">
      <c r="A51" s="16" t="s">
        <v>80</v>
      </c>
      <c r="B51" s="17">
        <f t="shared" si="8"/>
        <v>45130.651736111111</v>
      </c>
      <c r="C51" s="25">
        <v>2023</v>
      </c>
      <c r="D51" s="26">
        <v>7</v>
      </c>
      <c r="E51" s="26">
        <v>23</v>
      </c>
      <c r="F51" s="26">
        <v>15</v>
      </c>
      <c r="G51" s="26">
        <v>38</v>
      </c>
      <c r="H51" s="27">
        <v>30.1</v>
      </c>
      <c r="I51" s="27">
        <v>0.2</v>
      </c>
      <c r="J51" s="20">
        <v>43.99</v>
      </c>
      <c r="K51" s="25">
        <f t="shared" si="9"/>
        <v>1.1100000000000001</v>
      </c>
      <c r="L51" s="20">
        <v>0.01</v>
      </c>
      <c r="M51" s="20">
        <v>33.520000000000003</v>
      </c>
      <c r="N51" s="25">
        <v>1.1100000000000001</v>
      </c>
      <c r="O51" s="20">
        <v>0.01</v>
      </c>
      <c r="P51" s="18">
        <v>20</v>
      </c>
      <c r="Q51" s="26">
        <v>1</v>
      </c>
      <c r="R51" s="27">
        <v>6.7</v>
      </c>
      <c r="S51" s="27"/>
      <c r="T51" s="32"/>
      <c r="U51" s="27"/>
      <c r="V51" s="53"/>
      <c r="W51" s="48">
        <f t="shared" si="10"/>
        <v>1.4</v>
      </c>
      <c r="X51" s="48">
        <v>1.4</v>
      </c>
      <c r="Y51" s="29">
        <v>5</v>
      </c>
      <c r="Z51" s="24" t="s">
        <v>14</v>
      </c>
      <c r="AA51" s="24"/>
      <c r="AB51" s="22" t="s">
        <v>31</v>
      </c>
      <c r="AC51" s="22" t="s">
        <v>34</v>
      </c>
      <c r="AD51" s="22"/>
      <c r="AE51" s="30"/>
      <c r="AF51" s="31">
        <v>1</v>
      </c>
      <c r="AG51" s="22" t="s">
        <v>19</v>
      </c>
      <c r="AI51" s="54">
        <f t="shared" si="7"/>
        <v>79432823472428.328</v>
      </c>
      <c r="AK51" s="42"/>
      <c r="AL51" s="42"/>
      <c r="AM51" s="42"/>
      <c r="AN51" s="42"/>
      <c r="AO51" s="42"/>
      <c r="AP51" s="42"/>
      <c r="AQ51" s="42"/>
      <c r="AR51" s="42"/>
      <c r="AS51" s="42"/>
      <c r="AT51" s="50"/>
      <c r="AU51" s="42"/>
      <c r="AV51" s="42"/>
      <c r="AW51" s="50"/>
      <c r="AX51" s="42"/>
      <c r="AY51" s="42"/>
      <c r="AZ51" s="42"/>
      <c r="BA51" s="42"/>
      <c r="BB51" s="42"/>
      <c r="BC51" s="42"/>
      <c r="BD51" s="42"/>
      <c r="BE51" s="42"/>
      <c r="BF51" s="42"/>
      <c r="BG51" s="42"/>
      <c r="BH51" s="42"/>
    </row>
    <row r="52" spans="1:60" s="14" customFormat="1" ht="11.25" x14ac:dyDescent="0.2">
      <c r="A52" s="16" t="s">
        <v>81</v>
      </c>
      <c r="B52" s="17">
        <v>45145.033206018517</v>
      </c>
      <c r="C52" s="18">
        <v>2023</v>
      </c>
      <c r="D52" s="18">
        <v>8</v>
      </c>
      <c r="E52" s="18">
        <v>7</v>
      </c>
      <c r="F52" s="18">
        <v>0</v>
      </c>
      <c r="G52" s="18">
        <v>47</v>
      </c>
      <c r="H52" s="19">
        <v>49.4</v>
      </c>
      <c r="I52" s="19">
        <v>0.2</v>
      </c>
      <c r="J52" s="51">
        <v>44.7</v>
      </c>
      <c r="K52" s="18">
        <v>10</v>
      </c>
      <c r="L52" s="55">
        <v>0.09</v>
      </c>
      <c r="M52" s="51">
        <v>36.893000000000001</v>
      </c>
      <c r="N52" s="18">
        <v>10</v>
      </c>
      <c r="O52" s="55">
        <v>0.126</v>
      </c>
      <c r="P52" s="18">
        <v>18</v>
      </c>
      <c r="Q52" s="18">
        <v>5</v>
      </c>
      <c r="R52" s="18"/>
      <c r="S52" s="19">
        <v>5.6</v>
      </c>
      <c r="T52" s="19"/>
      <c r="U52" s="19"/>
      <c r="V52" s="52">
        <v>2.8</v>
      </c>
      <c r="W52" s="52">
        <f>ROUND((S52-4)/1.8,1)</f>
        <v>0.9</v>
      </c>
      <c r="X52" s="52">
        <v>0.9</v>
      </c>
      <c r="Y52" s="18">
        <v>4</v>
      </c>
      <c r="Z52" s="21" t="s">
        <v>97</v>
      </c>
      <c r="AA52" s="21"/>
      <c r="AB52" s="22" t="s">
        <v>99</v>
      </c>
      <c r="AC52" s="22" t="s">
        <v>34</v>
      </c>
      <c r="AD52" s="21"/>
      <c r="AE52" s="23"/>
      <c r="AF52" s="23"/>
      <c r="AG52" s="24"/>
      <c r="AI52" s="54">
        <f t="shared" si="7"/>
        <v>14125375446227.576</v>
      </c>
      <c r="AK52" s="42"/>
      <c r="AL52" s="42"/>
      <c r="AM52" s="42"/>
      <c r="AN52" s="42"/>
      <c r="AO52" s="42"/>
      <c r="AP52" s="42"/>
      <c r="AQ52" s="42"/>
      <c r="AR52" s="42"/>
      <c r="AS52" s="42"/>
      <c r="AT52" s="50"/>
      <c r="AU52" s="42"/>
      <c r="AV52" s="42"/>
      <c r="AW52" s="50"/>
      <c r="AX52" s="42"/>
      <c r="AY52" s="42"/>
      <c r="AZ52" s="42"/>
      <c r="BA52" s="42"/>
      <c r="BB52" s="42"/>
      <c r="BC52" s="42"/>
      <c r="BD52" s="42"/>
      <c r="BE52" s="42"/>
      <c r="BF52" s="42"/>
      <c r="BG52" s="42"/>
      <c r="BH52" s="42"/>
    </row>
    <row r="53" spans="1:60" s="14" customFormat="1" ht="11.25" x14ac:dyDescent="0.2">
      <c r="A53" s="16" t="s">
        <v>82</v>
      </c>
      <c r="B53" s="17">
        <f>DATE(C53,D53,E53)+TIME(F53,G53,H53)</f>
        <v>45153.507696759261</v>
      </c>
      <c r="C53" s="25">
        <v>2023</v>
      </c>
      <c r="D53" s="26">
        <v>8</v>
      </c>
      <c r="E53" s="26">
        <v>15</v>
      </c>
      <c r="F53" s="26">
        <v>12</v>
      </c>
      <c r="G53" s="26">
        <v>11</v>
      </c>
      <c r="H53" s="27">
        <v>5.4</v>
      </c>
      <c r="I53" s="27">
        <v>0.2</v>
      </c>
      <c r="J53" s="20">
        <v>44.41</v>
      </c>
      <c r="K53" s="25">
        <f>L53*111</f>
        <v>1.1100000000000001</v>
      </c>
      <c r="L53" s="20">
        <v>0.01</v>
      </c>
      <c r="M53" s="20">
        <v>34.32</v>
      </c>
      <c r="N53" s="25">
        <v>1.1100000000000001</v>
      </c>
      <c r="O53" s="20">
        <v>0.01</v>
      </c>
      <c r="P53" s="18">
        <v>22</v>
      </c>
      <c r="Q53" s="26">
        <v>1</v>
      </c>
      <c r="R53" s="27">
        <v>8.6999999999999993</v>
      </c>
      <c r="S53" s="27"/>
      <c r="T53" s="32">
        <v>2.6</v>
      </c>
      <c r="U53" s="27"/>
      <c r="V53" s="53"/>
      <c r="W53" s="48">
        <f>ROUND(-2.3+0.55*R53,1)</f>
        <v>2.5</v>
      </c>
      <c r="X53" s="48">
        <v>2.5</v>
      </c>
      <c r="Y53" s="29">
        <v>7</v>
      </c>
      <c r="Z53" s="24" t="s">
        <v>14</v>
      </c>
      <c r="AA53" s="24"/>
      <c r="AB53" s="22" t="s">
        <v>28</v>
      </c>
      <c r="AC53" s="22" t="s">
        <v>34</v>
      </c>
      <c r="AD53" s="22"/>
      <c r="AE53" s="30"/>
      <c r="AF53" s="31">
        <v>2</v>
      </c>
      <c r="AG53" s="22" t="s">
        <v>20</v>
      </c>
      <c r="AI53" s="54">
        <f t="shared" si="7"/>
        <v>3548133892335782</v>
      </c>
      <c r="AK53" s="42"/>
      <c r="AL53" s="42"/>
      <c r="AM53" s="42"/>
      <c r="AN53" s="42"/>
      <c r="AO53" s="42"/>
      <c r="AP53" s="42"/>
      <c r="AQ53" s="42"/>
      <c r="AR53" s="42"/>
      <c r="AS53" s="42"/>
      <c r="AT53" s="50"/>
      <c r="AU53" s="42"/>
      <c r="AV53" s="42"/>
      <c r="AW53" s="51"/>
      <c r="AX53" s="42"/>
      <c r="AY53" s="42"/>
      <c r="AZ53" s="42"/>
      <c r="BA53" s="42"/>
      <c r="BB53" s="42"/>
      <c r="BC53" s="42"/>
      <c r="BD53" s="42"/>
      <c r="BE53" s="42"/>
      <c r="BF53" s="42"/>
      <c r="BG53" s="42"/>
      <c r="BH53" s="42"/>
    </row>
    <row r="54" spans="1:60" s="14" customFormat="1" ht="11.25" x14ac:dyDescent="0.2">
      <c r="A54" s="16" t="s">
        <v>83</v>
      </c>
      <c r="B54" s="17">
        <f>DATE(C54,D54,E54)+TIME(F54,G54,H54)</f>
        <v>45159.821701388886</v>
      </c>
      <c r="C54" s="25">
        <v>2023</v>
      </c>
      <c r="D54" s="26">
        <v>8</v>
      </c>
      <c r="E54" s="26">
        <v>21</v>
      </c>
      <c r="F54" s="26">
        <v>19</v>
      </c>
      <c r="G54" s="26">
        <v>43</v>
      </c>
      <c r="H54" s="27">
        <v>15.1</v>
      </c>
      <c r="I54" s="27">
        <v>0.2</v>
      </c>
      <c r="J54" s="20">
        <v>44.02</v>
      </c>
      <c r="K54" s="25">
        <f>L54*111</f>
        <v>4.4400000000000004</v>
      </c>
      <c r="L54" s="20">
        <v>0.04</v>
      </c>
      <c r="M54" s="20">
        <v>32.159999999999997</v>
      </c>
      <c r="N54" s="25">
        <v>4.4400000000000004</v>
      </c>
      <c r="O54" s="20">
        <v>0.06</v>
      </c>
      <c r="P54" s="18">
        <v>6</v>
      </c>
      <c r="Q54" s="26">
        <v>3</v>
      </c>
      <c r="R54" s="27">
        <v>8.1</v>
      </c>
      <c r="S54" s="27"/>
      <c r="T54" s="32">
        <v>2.2000000000000002</v>
      </c>
      <c r="U54" s="27"/>
      <c r="V54" s="53"/>
      <c r="W54" s="48">
        <f>ROUND(-2.3+0.55*R54,1)</f>
        <v>2.2000000000000002</v>
      </c>
      <c r="X54" s="48">
        <v>2.2000000000000002</v>
      </c>
      <c r="Y54" s="29">
        <v>6</v>
      </c>
      <c r="Z54" s="24" t="s">
        <v>14</v>
      </c>
      <c r="AA54" s="24"/>
      <c r="AB54" s="22" t="s">
        <v>31</v>
      </c>
      <c r="AC54" s="22" t="s">
        <v>34</v>
      </c>
      <c r="AD54" s="22"/>
      <c r="AE54" s="30"/>
      <c r="AF54" s="31">
        <v>1</v>
      </c>
      <c r="AG54" s="22" t="s">
        <v>19</v>
      </c>
      <c r="AI54" s="54">
        <f t="shared" si="7"/>
        <v>1258925411794173.5</v>
      </c>
      <c r="AK54" s="42"/>
      <c r="AL54" s="42"/>
      <c r="AM54" s="42"/>
      <c r="AN54" s="42"/>
      <c r="AO54" s="42"/>
      <c r="AP54" s="42"/>
      <c r="AQ54" s="42"/>
      <c r="AR54" s="42"/>
      <c r="AS54" s="42"/>
      <c r="AT54" s="50"/>
      <c r="AU54" s="42"/>
      <c r="AV54" s="42"/>
      <c r="AW54" s="50"/>
      <c r="AX54" s="42"/>
      <c r="AY54" s="42"/>
      <c r="AZ54" s="42"/>
      <c r="BA54" s="42"/>
      <c r="BB54" s="42"/>
      <c r="BC54" s="42"/>
      <c r="BD54" s="42"/>
      <c r="BE54" s="42"/>
      <c r="BF54" s="42"/>
      <c r="BG54" s="42"/>
      <c r="BH54" s="42"/>
    </row>
    <row r="55" spans="1:60" s="14" customFormat="1" ht="11.25" x14ac:dyDescent="0.2">
      <c r="A55" s="16" t="s">
        <v>84</v>
      </c>
      <c r="B55" s="17">
        <f>DATE(C55,D55,E55)+TIME(F55,G55,H55)</f>
        <v>45174.670208333337</v>
      </c>
      <c r="C55" s="25">
        <v>2023</v>
      </c>
      <c r="D55" s="26">
        <v>9</v>
      </c>
      <c r="E55" s="26">
        <v>5</v>
      </c>
      <c r="F55" s="26">
        <v>16</v>
      </c>
      <c r="G55" s="26">
        <v>5</v>
      </c>
      <c r="H55" s="27">
        <v>6.6</v>
      </c>
      <c r="I55" s="27">
        <v>0.1</v>
      </c>
      <c r="J55" s="20">
        <v>44.33</v>
      </c>
      <c r="K55" s="25">
        <f>L55*111</f>
        <v>1.1100000000000001</v>
      </c>
      <c r="L55" s="20">
        <v>0.01</v>
      </c>
      <c r="M55" s="20">
        <v>34.39</v>
      </c>
      <c r="N55" s="25">
        <v>1.1100000000000001</v>
      </c>
      <c r="O55" s="20">
        <v>0.01</v>
      </c>
      <c r="P55" s="18">
        <v>28</v>
      </c>
      <c r="Q55" s="26">
        <v>1</v>
      </c>
      <c r="R55" s="27">
        <v>6.4</v>
      </c>
      <c r="S55" s="27"/>
      <c r="T55" s="32"/>
      <c r="U55" s="27"/>
      <c r="V55" s="53"/>
      <c r="W55" s="48">
        <f>ROUND(-2.3+0.55*R55,1)</f>
        <v>1.2</v>
      </c>
      <c r="X55" s="48">
        <v>1.2</v>
      </c>
      <c r="Y55" s="29">
        <v>5</v>
      </c>
      <c r="Z55" s="24" t="s">
        <v>14</v>
      </c>
      <c r="AA55" s="24"/>
      <c r="AB55" s="22" t="s">
        <v>28</v>
      </c>
      <c r="AC55" s="22" t="s">
        <v>34</v>
      </c>
      <c r="AD55" s="22"/>
      <c r="AE55" s="30"/>
      <c r="AF55" s="31">
        <v>2</v>
      </c>
      <c r="AG55" s="22" t="s">
        <v>20</v>
      </c>
      <c r="AI55" s="54">
        <f t="shared" si="7"/>
        <v>39810717055349.93</v>
      </c>
      <c r="AK55" s="42"/>
      <c r="AL55" s="42"/>
      <c r="AM55" s="42"/>
      <c r="AN55" s="42"/>
      <c r="AO55" s="42"/>
      <c r="AP55" s="42"/>
      <c r="AQ55" s="42"/>
      <c r="AR55" s="42"/>
      <c r="AS55" s="42"/>
      <c r="AT55" s="50"/>
      <c r="AU55" s="42"/>
      <c r="AV55" s="42"/>
      <c r="AW55" s="50"/>
      <c r="AX55" s="42"/>
      <c r="AY55" s="42"/>
      <c r="AZ55" s="42"/>
      <c r="BA55" s="42"/>
      <c r="BB55" s="42"/>
      <c r="BC55" s="42"/>
      <c r="BD55" s="42"/>
      <c r="BE55" s="42"/>
      <c r="BF55" s="42"/>
      <c r="BG55" s="42"/>
      <c r="BH55" s="42"/>
    </row>
    <row r="56" spans="1:60" s="14" customFormat="1" ht="11.25" x14ac:dyDescent="0.2">
      <c r="A56" s="16" t="s">
        <v>85</v>
      </c>
      <c r="B56" s="17">
        <f>DATE(C56,D56,E56)+TIME(F56,G56,H56)</f>
        <v>45183.950787037036</v>
      </c>
      <c r="C56" s="25">
        <v>2023</v>
      </c>
      <c r="D56" s="26">
        <v>9</v>
      </c>
      <c r="E56" s="26">
        <v>14</v>
      </c>
      <c r="F56" s="26">
        <v>22</v>
      </c>
      <c r="G56" s="26">
        <v>49</v>
      </c>
      <c r="H56" s="27">
        <v>8.6</v>
      </c>
      <c r="I56" s="27">
        <v>0.1</v>
      </c>
      <c r="J56" s="20">
        <v>44.58</v>
      </c>
      <c r="K56" s="25">
        <f>L56*111</f>
        <v>1.1100000000000001</v>
      </c>
      <c r="L56" s="20">
        <v>0.01</v>
      </c>
      <c r="M56" s="20">
        <v>34.25</v>
      </c>
      <c r="N56" s="25">
        <v>1.1100000000000001</v>
      </c>
      <c r="O56" s="20">
        <v>0.01</v>
      </c>
      <c r="P56" s="18">
        <v>15</v>
      </c>
      <c r="Q56" s="26">
        <v>1</v>
      </c>
      <c r="R56" s="27">
        <v>5.9</v>
      </c>
      <c r="S56" s="27"/>
      <c r="T56" s="32"/>
      <c r="U56" s="27"/>
      <c r="V56" s="53"/>
      <c r="W56" s="48">
        <f>ROUND(-2.3+0.55*R56,1)</f>
        <v>0.9</v>
      </c>
      <c r="X56" s="48">
        <v>0.9</v>
      </c>
      <c r="Y56" s="29">
        <v>4</v>
      </c>
      <c r="Z56" s="24" t="s">
        <v>14</v>
      </c>
      <c r="AA56" s="24"/>
      <c r="AB56" s="22" t="s">
        <v>17</v>
      </c>
      <c r="AC56" s="22" t="s">
        <v>34</v>
      </c>
      <c r="AD56" s="22"/>
      <c r="AE56" s="30"/>
      <c r="AF56" s="31">
        <v>2</v>
      </c>
      <c r="AG56" s="22" t="s">
        <v>20</v>
      </c>
      <c r="AI56" s="54">
        <f t="shared" si="7"/>
        <v>14125375446227.576</v>
      </c>
      <c r="AK56" s="42"/>
      <c r="AL56" s="42"/>
      <c r="AM56" s="42"/>
      <c r="AN56" s="42"/>
      <c r="AO56" s="42"/>
      <c r="AP56" s="42"/>
      <c r="AQ56" s="42"/>
      <c r="AR56" s="42"/>
      <c r="AS56" s="42"/>
      <c r="AT56" s="50"/>
      <c r="AU56" s="42"/>
      <c r="AV56" s="42"/>
      <c r="AW56" s="51"/>
      <c r="AX56" s="42"/>
      <c r="AY56" s="42"/>
      <c r="AZ56" s="42"/>
      <c r="BA56" s="42"/>
      <c r="BB56" s="42"/>
      <c r="BC56" s="42"/>
      <c r="BD56" s="42"/>
      <c r="BE56" s="42"/>
      <c r="BF56" s="42"/>
      <c r="BG56" s="42"/>
      <c r="BH56" s="42"/>
    </row>
    <row r="57" spans="1:60" s="14" customFormat="1" ht="11.25" x14ac:dyDescent="0.2">
      <c r="A57" s="16" t="s">
        <v>86</v>
      </c>
      <c r="B57" s="17">
        <f>DATE(C57,D57,E57)+TIME(F57,G57,H57)</f>
        <v>45191.267013888886</v>
      </c>
      <c r="C57" s="25">
        <v>2023</v>
      </c>
      <c r="D57" s="26">
        <v>9</v>
      </c>
      <c r="E57" s="26">
        <v>22</v>
      </c>
      <c r="F57" s="26">
        <v>6</v>
      </c>
      <c r="G57" s="26">
        <v>24</v>
      </c>
      <c r="H57" s="27">
        <v>30.4</v>
      </c>
      <c r="I57" s="27">
        <v>0.2</v>
      </c>
      <c r="J57" s="20">
        <v>44.29</v>
      </c>
      <c r="K57" s="25">
        <f>L57*111</f>
        <v>2.2200000000000002</v>
      </c>
      <c r="L57" s="20">
        <v>0.02</v>
      </c>
      <c r="M57" s="20">
        <v>33.92</v>
      </c>
      <c r="N57" s="25">
        <v>2.2200000000000002</v>
      </c>
      <c r="O57" s="20">
        <v>0.03</v>
      </c>
      <c r="P57" s="18">
        <v>26</v>
      </c>
      <c r="Q57" s="26">
        <v>2</v>
      </c>
      <c r="R57" s="27">
        <v>7.1</v>
      </c>
      <c r="S57" s="27"/>
      <c r="T57" s="32"/>
      <c r="U57" s="27"/>
      <c r="V57" s="53"/>
      <c r="W57" s="48">
        <f>ROUND(-2.3+0.55*R57,1)</f>
        <v>1.6</v>
      </c>
      <c r="X57" s="48">
        <v>1.6</v>
      </c>
      <c r="Y57" s="29">
        <v>6</v>
      </c>
      <c r="Z57" s="24" t="s">
        <v>14</v>
      </c>
      <c r="AA57" s="37"/>
      <c r="AB57" s="22" t="s">
        <v>31</v>
      </c>
      <c r="AC57" s="22" t="s">
        <v>34</v>
      </c>
      <c r="AD57" s="35"/>
      <c r="AE57" s="30"/>
      <c r="AF57" s="31">
        <v>1</v>
      </c>
      <c r="AG57" s="22" t="s">
        <v>19</v>
      </c>
      <c r="AI57" s="54">
        <f t="shared" si="7"/>
        <v>158489319246112.38</v>
      </c>
      <c r="AK57" s="42"/>
      <c r="AL57" s="42"/>
      <c r="AM57" s="42"/>
      <c r="AN57" s="42"/>
      <c r="AO57" s="42"/>
      <c r="AP57" s="42"/>
      <c r="AQ57" s="42"/>
      <c r="AR57" s="42"/>
      <c r="AS57" s="42"/>
      <c r="AT57" s="50"/>
      <c r="AU57" s="42"/>
      <c r="AV57" s="42"/>
      <c r="AW57" s="50"/>
      <c r="AX57" s="42"/>
      <c r="AY57" s="42"/>
      <c r="AZ57" s="42"/>
      <c r="BA57" s="42"/>
      <c r="BB57" s="42"/>
      <c r="BC57" s="42"/>
      <c r="BD57" s="42"/>
      <c r="BE57" s="42"/>
      <c r="BF57" s="42"/>
      <c r="BG57" s="42"/>
      <c r="BH57" s="42"/>
    </row>
    <row r="58" spans="1:60" s="14" customFormat="1" ht="11.25" x14ac:dyDescent="0.2">
      <c r="A58" s="16" t="s">
        <v>87</v>
      </c>
      <c r="B58" s="17">
        <v>45192.66988425926</v>
      </c>
      <c r="C58" s="18">
        <v>2023</v>
      </c>
      <c r="D58" s="18">
        <v>9</v>
      </c>
      <c r="E58" s="18">
        <v>23</v>
      </c>
      <c r="F58" s="18">
        <v>16</v>
      </c>
      <c r="G58" s="18">
        <v>4</v>
      </c>
      <c r="H58" s="19">
        <v>38.9</v>
      </c>
      <c r="I58" s="19">
        <v>0.3</v>
      </c>
      <c r="J58" s="51">
        <v>44.658000000000001</v>
      </c>
      <c r="K58" s="18">
        <v>10</v>
      </c>
      <c r="L58" s="55">
        <v>0.09</v>
      </c>
      <c r="M58" s="51">
        <v>36.936999999999998</v>
      </c>
      <c r="N58" s="18">
        <v>10</v>
      </c>
      <c r="O58" s="55">
        <v>0.126</v>
      </c>
      <c r="P58" s="18">
        <v>33</v>
      </c>
      <c r="Q58" s="18">
        <v>5</v>
      </c>
      <c r="R58" s="18"/>
      <c r="S58" s="19">
        <v>6.6</v>
      </c>
      <c r="T58" s="19"/>
      <c r="U58" s="19"/>
      <c r="V58" s="52">
        <v>3.2</v>
      </c>
      <c r="W58" s="52">
        <f>ROUND((S58-4)/1.8,1)</f>
        <v>1.4</v>
      </c>
      <c r="X58" s="52">
        <v>1.4</v>
      </c>
      <c r="Y58" s="38">
        <v>4</v>
      </c>
      <c r="Z58" s="21" t="s">
        <v>97</v>
      </c>
      <c r="AA58" s="21"/>
      <c r="AB58" s="22" t="s">
        <v>99</v>
      </c>
      <c r="AC58" s="22" t="s">
        <v>34</v>
      </c>
      <c r="AD58" s="21"/>
      <c r="AE58" s="23"/>
      <c r="AF58" s="23"/>
      <c r="AG58" s="24"/>
      <c r="AI58" s="54">
        <f t="shared" si="7"/>
        <v>79432823472428.328</v>
      </c>
      <c r="AK58" s="42"/>
      <c r="AL58" s="42"/>
      <c r="AM58" s="42"/>
      <c r="AN58" s="42"/>
      <c r="AO58" s="42"/>
      <c r="AP58" s="42"/>
      <c r="AQ58" s="42"/>
      <c r="AR58" s="42"/>
      <c r="AS58" s="42"/>
      <c r="AT58" s="50"/>
      <c r="AU58" s="42"/>
      <c r="AV58" s="42"/>
      <c r="AW58" s="50"/>
      <c r="AX58" s="42"/>
      <c r="AY58" s="42"/>
      <c r="AZ58" s="42"/>
      <c r="BA58" s="42"/>
      <c r="BB58" s="42"/>
      <c r="BC58" s="42"/>
      <c r="BD58" s="42"/>
      <c r="BE58" s="42"/>
      <c r="BF58" s="42"/>
      <c r="BG58" s="42"/>
      <c r="BH58" s="42"/>
    </row>
    <row r="59" spans="1:60" s="14" customFormat="1" ht="11.25" x14ac:dyDescent="0.2">
      <c r="A59" s="16" t="s">
        <v>88</v>
      </c>
      <c r="B59" s="17">
        <f t="shared" ref="B59:B76" si="11">DATE(C59,D59,E59)+TIME(F59,G59,H59)</f>
        <v>45205.776504629626</v>
      </c>
      <c r="C59" s="25">
        <v>2023</v>
      </c>
      <c r="D59" s="26">
        <v>10</v>
      </c>
      <c r="E59" s="26">
        <v>6</v>
      </c>
      <c r="F59" s="26">
        <v>18</v>
      </c>
      <c r="G59" s="26">
        <v>38</v>
      </c>
      <c r="H59" s="27">
        <v>10.1</v>
      </c>
      <c r="I59" s="27">
        <v>0.3</v>
      </c>
      <c r="J59" s="20">
        <v>44.82</v>
      </c>
      <c r="K59" s="25">
        <f t="shared" ref="K59:K76" si="12">L59*111</f>
        <v>1.1100000000000001</v>
      </c>
      <c r="L59" s="20">
        <v>0.01</v>
      </c>
      <c r="M59" s="20">
        <v>35.32</v>
      </c>
      <c r="N59" s="25">
        <v>1.1100000000000001</v>
      </c>
      <c r="O59" s="20">
        <v>0.01</v>
      </c>
      <c r="P59" s="18">
        <v>33</v>
      </c>
      <c r="Q59" s="26">
        <v>1</v>
      </c>
      <c r="R59" s="27">
        <v>6.7</v>
      </c>
      <c r="S59" s="27"/>
      <c r="T59" s="32"/>
      <c r="U59" s="27"/>
      <c r="V59" s="53"/>
      <c r="W59" s="48">
        <f t="shared" ref="W59:W76" si="13">ROUND(-2.3+0.55*R59,1)</f>
        <v>1.4</v>
      </c>
      <c r="X59" s="48">
        <v>1.4</v>
      </c>
      <c r="Y59" s="29">
        <v>6</v>
      </c>
      <c r="Z59" s="24" t="s">
        <v>14</v>
      </c>
      <c r="AA59" s="33"/>
      <c r="AB59" s="22" t="s">
        <v>32</v>
      </c>
      <c r="AC59" s="22" t="s">
        <v>34</v>
      </c>
      <c r="AD59" s="35"/>
      <c r="AE59" s="30"/>
      <c r="AF59" s="31">
        <v>4</v>
      </c>
      <c r="AG59" s="22" t="s">
        <v>22</v>
      </c>
      <c r="AI59" s="54">
        <f t="shared" si="7"/>
        <v>79432823472428.328</v>
      </c>
      <c r="AK59" s="42"/>
      <c r="AL59" s="42"/>
      <c r="AM59" s="42"/>
      <c r="AN59" s="42"/>
      <c r="AO59" s="42"/>
      <c r="AP59" s="42"/>
      <c r="AQ59" s="42"/>
      <c r="AR59" s="42"/>
      <c r="AS59" s="42"/>
      <c r="AT59" s="50"/>
      <c r="AU59" s="42"/>
      <c r="AV59" s="42"/>
      <c r="AW59" s="51"/>
      <c r="AX59" s="42"/>
      <c r="AY59" s="42"/>
      <c r="AZ59" s="42"/>
      <c r="BA59" s="42"/>
      <c r="BB59" s="42"/>
      <c r="BC59" s="42"/>
      <c r="BD59" s="42"/>
      <c r="BE59" s="42"/>
      <c r="BF59" s="42"/>
      <c r="BG59" s="42"/>
      <c r="BH59" s="42"/>
    </row>
    <row r="60" spans="1:60" s="14" customFormat="1" ht="11.25" x14ac:dyDescent="0.2">
      <c r="A60" s="16" t="s">
        <v>89</v>
      </c>
      <c r="B60" s="17">
        <f t="shared" si="11"/>
        <v>45212.848437499997</v>
      </c>
      <c r="C60" s="25">
        <v>2023</v>
      </c>
      <c r="D60" s="26">
        <v>10</v>
      </c>
      <c r="E60" s="26">
        <v>13</v>
      </c>
      <c r="F60" s="26">
        <v>20</v>
      </c>
      <c r="G60" s="26">
        <v>21</v>
      </c>
      <c r="H60" s="27">
        <v>45.7</v>
      </c>
      <c r="I60" s="27">
        <v>0.1</v>
      </c>
      <c r="J60" s="20">
        <v>44.31</v>
      </c>
      <c r="K60" s="25">
        <f t="shared" si="12"/>
        <v>1.1100000000000001</v>
      </c>
      <c r="L60" s="20">
        <v>0.01</v>
      </c>
      <c r="M60" s="20">
        <v>34.29</v>
      </c>
      <c r="N60" s="25">
        <v>1.1100000000000001</v>
      </c>
      <c r="O60" s="20">
        <v>0.01</v>
      </c>
      <c r="P60" s="18">
        <v>24</v>
      </c>
      <c r="Q60" s="26">
        <v>1</v>
      </c>
      <c r="R60" s="27">
        <v>6.1</v>
      </c>
      <c r="S60" s="27"/>
      <c r="T60" s="32"/>
      <c r="U60" s="27"/>
      <c r="V60" s="53"/>
      <c r="W60" s="48">
        <f t="shared" si="13"/>
        <v>1.1000000000000001</v>
      </c>
      <c r="X60" s="48">
        <v>1.1000000000000001</v>
      </c>
      <c r="Y60" s="29">
        <v>4</v>
      </c>
      <c r="Z60" s="24" t="s">
        <v>14</v>
      </c>
      <c r="AA60" s="33"/>
      <c r="AB60" s="22" t="s">
        <v>28</v>
      </c>
      <c r="AC60" s="22" t="s">
        <v>34</v>
      </c>
      <c r="AD60" s="35"/>
      <c r="AE60" s="30"/>
      <c r="AF60" s="31">
        <v>2</v>
      </c>
      <c r="AG60" s="22" t="s">
        <v>20</v>
      </c>
      <c r="AI60" s="54">
        <f t="shared" si="7"/>
        <v>28183829312644.723</v>
      </c>
      <c r="AK60" s="42"/>
      <c r="AL60" s="42"/>
      <c r="AM60" s="42"/>
      <c r="AN60" s="42"/>
      <c r="AO60" s="42"/>
      <c r="AP60" s="42"/>
      <c r="AQ60" s="42"/>
      <c r="AR60" s="42"/>
      <c r="AS60" s="42"/>
      <c r="AT60" s="50"/>
      <c r="AU60" s="42"/>
      <c r="AV60" s="42"/>
      <c r="AW60" s="50"/>
      <c r="AX60" s="42"/>
      <c r="AY60" s="42"/>
      <c r="AZ60" s="42"/>
      <c r="BA60" s="42"/>
      <c r="BB60" s="42"/>
      <c r="BC60" s="42"/>
      <c r="BD60" s="42"/>
      <c r="BE60" s="42"/>
      <c r="BF60" s="42"/>
      <c r="BG60" s="42"/>
      <c r="BH60" s="42"/>
    </row>
    <row r="61" spans="1:60" s="14" customFormat="1" ht="11.25" x14ac:dyDescent="0.2">
      <c r="A61" s="16" t="s">
        <v>90</v>
      </c>
      <c r="B61" s="17">
        <f t="shared" si="11"/>
        <v>45217.936597222222</v>
      </c>
      <c r="C61" s="25">
        <v>2023</v>
      </c>
      <c r="D61" s="26">
        <v>10</v>
      </c>
      <c r="E61" s="26">
        <v>18</v>
      </c>
      <c r="F61" s="26">
        <v>22</v>
      </c>
      <c r="G61" s="26">
        <v>28</v>
      </c>
      <c r="H61" s="27">
        <v>42.3</v>
      </c>
      <c r="I61" s="27">
        <v>0.2</v>
      </c>
      <c r="J61" s="20">
        <v>44.69</v>
      </c>
      <c r="K61" s="25">
        <f t="shared" si="12"/>
        <v>1.1100000000000001</v>
      </c>
      <c r="L61" s="20">
        <v>0.01</v>
      </c>
      <c r="M61" s="20">
        <v>32.5</v>
      </c>
      <c r="N61" s="25">
        <v>1.1100000000000001</v>
      </c>
      <c r="O61" s="20">
        <v>0.01</v>
      </c>
      <c r="P61" s="18">
        <v>17</v>
      </c>
      <c r="Q61" s="26">
        <v>1</v>
      </c>
      <c r="R61" s="27">
        <v>6.3</v>
      </c>
      <c r="S61" s="27"/>
      <c r="T61" s="32"/>
      <c r="U61" s="27"/>
      <c r="V61" s="53"/>
      <c r="W61" s="48">
        <f t="shared" si="13"/>
        <v>1.2</v>
      </c>
      <c r="X61" s="48">
        <v>1.2</v>
      </c>
      <c r="Y61" s="29">
        <v>3</v>
      </c>
      <c r="Z61" s="24" t="s">
        <v>14</v>
      </c>
      <c r="AA61" s="33"/>
      <c r="AB61" s="22" t="s">
        <v>31</v>
      </c>
      <c r="AC61" s="22" t="s">
        <v>34</v>
      </c>
      <c r="AD61" s="35"/>
      <c r="AE61" s="30"/>
      <c r="AF61" s="31">
        <v>1</v>
      </c>
      <c r="AG61" s="22" t="s">
        <v>19</v>
      </c>
      <c r="AI61" s="54">
        <f t="shared" si="7"/>
        <v>39810717055349.93</v>
      </c>
      <c r="AK61" s="42"/>
      <c r="AL61" s="42"/>
      <c r="AM61" s="42"/>
      <c r="AN61" s="42"/>
      <c r="AO61" s="42"/>
      <c r="AP61" s="42"/>
      <c r="AQ61" s="42"/>
      <c r="AR61" s="42"/>
      <c r="AS61" s="42"/>
      <c r="AT61" s="50"/>
      <c r="AU61" s="42"/>
      <c r="AV61" s="42"/>
      <c r="AW61" s="50"/>
      <c r="AX61" s="42"/>
      <c r="AY61" s="42"/>
      <c r="AZ61" s="42"/>
      <c r="BA61" s="42"/>
      <c r="BB61" s="42"/>
      <c r="BC61" s="42"/>
      <c r="BD61" s="42"/>
      <c r="BE61" s="42"/>
      <c r="BF61" s="42"/>
      <c r="BG61" s="42"/>
      <c r="BH61" s="42"/>
    </row>
    <row r="62" spans="1:60" s="14" customFormat="1" ht="11.25" x14ac:dyDescent="0.2">
      <c r="A62" s="16" t="s">
        <v>91</v>
      </c>
      <c r="B62" s="17">
        <f t="shared" si="11"/>
        <v>45224.649513888886</v>
      </c>
      <c r="C62" s="25">
        <v>2023</v>
      </c>
      <c r="D62" s="26">
        <v>10</v>
      </c>
      <c r="E62" s="26">
        <v>25</v>
      </c>
      <c r="F62" s="26">
        <v>15</v>
      </c>
      <c r="G62" s="26">
        <v>35</v>
      </c>
      <c r="H62" s="27">
        <v>18</v>
      </c>
      <c r="I62" s="27">
        <v>0.2</v>
      </c>
      <c r="J62" s="20">
        <v>44.54</v>
      </c>
      <c r="K62" s="25">
        <f t="shared" si="12"/>
        <v>2.2200000000000002</v>
      </c>
      <c r="L62" s="20">
        <v>0.02</v>
      </c>
      <c r="M62" s="20">
        <v>34.700000000000003</v>
      </c>
      <c r="N62" s="25">
        <v>2.2200000000000002</v>
      </c>
      <c r="O62" s="20">
        <v>0.03</v>
      </c>
      <c r="P62" s="18">
        <v>13</v>
      </c>
      <c r="Q62" s="26">
        <v>1</v>
      </c>
      <c r="R62" s="27">
        <v>6.2</v>
      </c>
      <c r="S62" s="27"/>
      <c r="T62" s="32"/>
      <c r="U62" s="27"/>
      <c r="V62" s="53"/>
      <c r="W62" s="48">
        <f t="shared" si="13"/>
        <v>1.1000000000000001</v>
      </c>
      <c r="X62" s="48">
        <v>1.1000000000000001</v>
      </c>
      <c r="Y62" s="29">
        <v>4</v>
      </c>
      <c r="Z62" s="24" t="s">
        <v>14</v>
      </c>
      <c r="AA62" s="33"/>
      <c r="AB62" s="22" t="s">
        <v>30</v>
      </c>
      <c r="AC62" s="22" t="s">
        <v>34</v>
      </c>
      <c r="AD62" s="35"/>
      <c r="AE62" s="30"/>
      <c r="AF62" s="31">
        <v>3</v>
      </c>
      <c r="AG62" s="22" t="s">
        <v>21</v>
      </c>
      <c r="AI62" s="54">
        <f t="shared" si="7"/>
        <v>28183829312644.723</v>
      </c>
      <c r="AK62" s="42"/>
      <c r="AL62" s="42"/>
      <c r="AM62" s="42"/>
      <c r="AN62" s="42"/>
      <c r="AO62" s="42"/>
      <c r="AP62" s="42"/>
      <c r="AQ62" s="42"/>
      <c r="AR62" s="42"/>
      <c r="AS62" s="42"/>
      <c r="AT62" s="50"/>
      <c r="AU62" s="42"/>
      <c r="AV62" s="42"/>
      <c r="AW62" s="51"/>
      <c r="AX62" s="42"/>
      <c r="AY62" s="42"/>
      <c r="AZ62" s="42"/>
      <c r="BA62" s="42"/>
      <c r="BB62" s="42"/>
      <c r="BC62" s="42"/>
      <c r="BD62" s="42"/>
      <c r="BE62" s="42"/>
      <c r="BF62" s="42"/>
      <c r="BG62" s="42"/>
      <c r="BH62" s="42"/>
    </row>
    <row r="63" spans="1:60" s="14" customFormat="1" ht="11.25" x14ac:dyDescent="0.2">
      <c r="A63" s="16" t="s">
        <v>92</v>
      </c>
      <c r="B63" s="17">
        <f t="shared" si="11"/>
        <v>45225.203425925924</v>
      </c>
      <c r="C63" s="25">
        <v>2023</v>
      </c>
      <c r="D63" s="26">
        <v>10</v>
      </c>
      <c r="E63" s="26">
        <v>26</v>
      </c>
      <c r="F63" s="26">
        <v>4</v>
      </c>
      <c r="G63" s="26">
        <v>52</v>
      </c>
      <c r="H63" s="27">
        <v>56.3</v>
      </c>
      <c r="I63" s="27">
        <v>0.1</v>
      </c>
      <c r="J63" s="20">
        <v>44.66</v>
      </c>
      <c r="K63" s="25">
        <f t="shared" si="12"/>
        <v>2.2200000000000002</v>
      </c>
      <c r="L63" s="20">
        <v>0.02</v>
      </c>
      <c r="M63" s="20">
        <v>34.65</v>
      </c>
      <c r="N63" s="25">
        <v>2.2200000000000002</v>
      </c>
      <c r="O63" s="20">
        <v>0.03</v>
      </c>
      <c r="P63" s="18">
        <v>15</v>
      </c>
      <c r="Q63" s="26">
        <v>1</v>
      </c>
      <c r="R63" s="27">
        <v>7.2</v>
      </c>
      <c r="S63" s="27"/>
      <c r="T63" s="32"/>
      <c r="U63" s="27"/>
      <c r="V63" s="53"/>
      <c r="W63" s="48">
        <f t="shared" si="13"/>
        <v>1.7</v>
      </c>
      <c r="X63" s="48">
        <v>1.7</v>
      </c>
      <c r="Y63" s="29">
        <v>6</v>
      </c>
      <c r="Z63" s="24" t="s">
        <v>14</v>
      </c>
      <c r="AA63" s="33"/>
      <c r="AB63" s="22" t="s">
        <v>30</v>
      </c>
      <c r="AC63" s="22" t="s">
        <v>34</v>
      </c>
      <c r="AD63" s="35"/>
      <c r="AE63" s="30"/>
      <c r="AF63" s="31">
        <v>3</v>
      </c>
      <c r="AG63" s="22" t="s">
        <v>21</v>
      </c>
      <c r="AI63" s="54">
        <f t="shared" si="7"/>
        <v>223872113856835.09</v>
      </c>
      <c r="AK63" s="42"/>
      <c r="AL63" s="42"/>
      <c r="AM63" s="42"/>
      <c r="AN63" s="42"/>
      <c r="AO63" s="42"/>
      <c r="AP63" s="42"/>
      <c r="AQ63" s="42"/>
      <c r="AR63" s="42"/>
      <c r="AS63" s="42"/>
      <c r="AT63" s="50"/>
      <c r="AU63" s="42"/>
      <c r="AV63" s="42"/>
      <c r="AW63" s="50"/>
      <c r="AX63" s="42"/>
      <c r="AY63" s="42"/>
      <c r="AZ63" s="42"/>
      <c r="BA63" s="42"/>
      <c r="BB63" s="42"/>
      <c r="BC63" s="42"/>
      <c r="BD63" s="42"/>
      <c r="BE63" s="42"/>
      <c r="BF63" s="42"/>
      <c r="BG63" s="42"/>
      <c r="BH63" s="42"/>
    </row>
    <row r="64" spans="1:60" s="14" customFormat="1" ht="11.25" x14ac:dyDescent="0.2">
      <c r="A64" s="16" t="s">
        <v>93</v>
      </c>
      <c r="B64" s="17">
        <f t="shared" si="11"/>
        <v>45225.65283564815</v>
      </c>
      <c r="C64" s="25">
        <v>2023</v>
      </c>
      <c r="D64" s="26">
        <v>10</v>
      </c>
      <c r="E64" s="26">
        <v>26</v>
      </c>
      <c r="F64" s="26">
        <v>15</v>
      </c>
      <c r="G64" s="26">
        <v>40</v>
      </c>
      <c r="H64" s="27">
        <v>5.2</v>
      </c>
      <c r="I64" s="27">
        <v>0.2</v>
      </c>
      <c r="J64" s="20">
        <v>44.61</v>
      </c>
      <c r="K64" s="25">
        <f t="shared" si="12"/>
        <v>1.1100000000000001</v>
      </c>
      <c r="L64" s="20">
        <v>0.01</v>
      </c>
      <c r="M64" s="20">
        <v>34.69</v>
      </c>
      <c r="N64" s="25">
        <v>1.1100000000000001</v>
      </c>
      <c r="O64" s="20">
        <v>0.01</v>
      </c>
      <c r="P64" s="18">
        <v>16</v>
      </c>
      <c r="Q64" s="26">
        <v>1</v>
      </c>
      <c r="R64" s="27">
        <v>6.1</v>
      </c>
      <c r="S64" s="27"/>
      <c r="T64" s="32"/>
      <c r="U64" s="27"/>
      <c r="V64" s="53"/>
      <c r="W64" s="48">
        <f t="shared" si="13"/>
        <v>1.1000000000000001</v>
      </c>
      <c r="X64" s="48">
        <v>1.1000000000000001</v>
      </c>
      <c r="Y64" s="29">
        <v>5</v>
      </c>
      <c r="Z64" s="24" t="s">
        <v>14</v>
      </c>
      <c r="AA64" s="33"/>
      <c r="AB64" s="22" t="s">
        <v>30</v>
      </c>
      <c r="AC64" s="22" t="s">
        <v>34</v>
      </c>
      <c r="AD64" s="35"/>
      <c r="AE64" s="30"/>
      <c r="AF64" s="31">
        <v>3</v>
      </c>
      <c r="AG64" s="22" t="s">
        <v>21</v>
      </c>
      <c r="AI64" s="54">
        <f t="shared" si="7"/>
        <v>28183829312644.723</v>
      </c>
      <c r="AK64" s="42"/>
      <c r="AL64" s="42"/>
      <c r="AM64" s="42"/>
      <c r="AN64" s="42"/>
      <c r="AO64" s="42"/>
      <c r="AP64" s="42"/>
      <c r="AQ64" s="42"/>
      <c r="AR64" s="42"/>
      <c r="AS64" s="42"/>
      <c r="AT64" s="50"/>
      <c r="AU64" s="42"/>
      <c r="AV64" s="42"/>
      <c r="AW64" s="50"/>
      <c r="AX64" s="42"/>
      <c r="AY64" s="42"/>
      <c r="AZ64" s="42"/>
      <c r="BA64" s="42"/>
      <c r="BB64" s="42"/>
      <c r="BC64" s="42"/>
      <c r="BD64" s="42"/>
      <c r="BE64" s="42"/>
      <c r="BF64" s="42"/>
      <c r="BG64" s="42"/>
      <c r="BH64" s="42"/>
    </row>
    <row r="65" spans="1:61" s="14" customFormat="1" ht="11.25" x14ac:dyDescent="0.2">
      <c r="A65" s="16" t="s">
        <v>94</v>
      </c>
      <c r="B65" s="17">
        <f t="shared" si="11"/>
        <v>45226.569594907407</v>
      </c>
      <c r="C65" s="25">
        <v>2023</v>
      </c>
      <c r="D65" s="26">
        <v>10</v>
      </c>
      <c r="E65" s="26">
        <v>27</v>
      </c>
      <c r="F65" s="26">
        <v>13</v>
      </c>
      <c r="G65" s="26">
        <v>40</v>
      </c>
      <c r="H65" s="27">
        <v>13.4</v>
      </c>
      <c r="I65" s="27">
        <v>0.1</v>
      </c>
      <c r="J65" s="20">
        <v>44.67</v>
      </c>
      <c r="K65" s="25">
        <f t="shared" si="12"/>
        <v>2.2200000000000002</v>
      </c>
      <c r="L65" s="20">
        <v>0.02</v>
      </c>
      <c r="M65" s="20">
        <v>34.65</v>
      </c>
      <c r="N65" s="25">
        <v>2.2200000000000002</v>
      </c>
      <c r="O65" s="20">
        <v>0.03</v>
      </c>
      <c r="P65" s="18">
        <v>16</v>
      </c>
      <c r="Q65" s="26">
        <v>1</v>
      </c>
      <c r="R65" s="27">
        <v>6.5</v>
      </c>
      <c r="S65" s="27"/>
      <c r="T65" s="32"/>
      <c r="U65" s="27"/>
      <c r="V65" s="53"/>
      <c r="W65" s="48">
        <f t="shared" si="13"/>
        <v>1.3</v>
      </c>
      <c r="X65" s="48">
        <v>1.3</v>
      </c>
      <c r="Y65" s="29">
        <v>6</v>
      </c>
      <c r="Z65" s="24" t="s">
        <v>14</v>
      </c>
      <c r="AA65" s="33"/>
      <c r="AB65" s="22" t="s">
        <v>30</v>
      </c>
      <c r="AC65" s="22" t="s">
        <v>34</v>
      </c>
      <c r="AD65" s="35"/>
      <c r="AE65" s="30"/>
      <c r="AF65" s="31">
        <v>3</v>
      </c>
      <c r="AG65" s="22" t="s">
        <v>21</v>
      </c>
      <c r="AI65" s="54">
        <f t="shared" si="7"/>
        <v>56234132519035.117</v>
      </c>
      <c r="AK65" s="42"/>
      <c r="AL65" s="42"/>
      <c r="AM65" s="42"/>
      <c r="AN65" s="42"/>
      <c r="AO65" s="42"/>
      <c r="AP65" s="42"/>
      <c r="AQ65" s="42"/>
      <c r="AR65" s="42"/>
      <c r="AS65" s="42"/>
      <c r="AT65" s="50"/>
      <c r="AU65" s="42"/>
      <c r="AV65" s="42"/>
      <c r="AW65" s="51"/>
      <c r="AX65" s="42"/>
      <c r="AY65" s="42"/>
      <c r="AZ65" s="42"/>
      <c r="BA65" s="42"/>
      <c r="BB65" s="42"/>
      <c r="BC65" s="42"/>
      <c r="BD65" s="42"/>
      <c r="BE65" s="42"/>
      <c r="BF65" s="42"/>
      <c r="BG65" s="42"/>
      <c r="BH65" s="42"/>
    </row>
    <row r="66" spans="1:61" s="14" customFormat="1" ht="11.25" x14ac:dyDescent="0.2">
      <c r="A66" s="16" t="s">
        <v>98</v>
      </c>
      <c r="B66" s="17">
        <f t="shared" si="11"/>
        <v>45226.589432870373</v>
      </c>
      <c r="C66" s="25">
        <v>2023</v>
      </c>
      <c r="D66" s="26">
        <v>10</v>
      </c>
      <c r="E66" s="26">
        <v>27</v>
      </c>
      <c r="F66" s="26">
        <v>14</v>
      </c>
      <c r="G66" s="26">
        <v>8</v>
      </c>
      <c r="H66" s="27">
        <v>47</v>
      </c>
      <c r="I66" s="27">
        <v>0.1</v>
      </c>
      <c r="J66" s="20">
        <v>44.64</v>
      </c>
      <c r="K66" s="25">
        <f t="shared" si="12"/>
        <v>2.2200000000000002</v>
      </c>
      <c r="L66" s="20">
        <v>0.02</v>
      </c>
      <c r="M66" s="20">
        <v>34.64</v>
      </c>
      <c r="N66" s="25">
        <v>2.2200000000000002</v>
      </c>
      <c r="O66" s="20">
        <v>0.03</v>
      </c>
      <c r="P66" s="18">
        <v>19</v>
      </c>
      <c r="Q66" s="26">
        <v>1</v>
      </c>
      <c r="R66" s="27">
        <v>7.4</v>
      </c>
      <c r="S66" s="27"/>
      <c r="T66" s="32"/>
      <c r="U66" s="27"/>
      <c r="V66" s="53"/>
      <c r="W66" s="48">
        <f t="shared" si="13"/>
        <v>1.8</v>
      </c>
      <c r="X66" s="48">
        <v>1.8</v>
      </c>
      <c r="Y66" s="29">
        <v>7</v>
      </c>
      <c r="Z66" s="24" t="s">
        <v>14</v>
      </c>
      <c r="AA66" s="33"/>
      <c r="AB66" s="22" t="s">
        <v>30</v>
      </c>
      <c r="AC66" s="22" t="s">
        <v>34</v>
      </c>
      <c r="AD66" s="35"/>
      <c r="AE66" s="30"/>
      <c r="AF66" s="31">
        <v>3</v>
      </c>
      <c r="AG66" s="22" t="s">
        <v>21</v>
      </c>
      <c r="AI66" s="54">
        <f t="shared" si="7"/>
        <v>316227766016839.06</v>
      </c>
      <c r="AK66" s="42"/>
      <c r="AL66" s="42"/>
      <c r="AM66" s="42"/>
      <c r="AN66" s="42"/>
      <c r="AO66" s="42"/>
      <c r="AP66" s="42"/>
      <c r="AQ66" s="42"/>
      <c r="AR66" s="42"/>
      <c r="AS66" s="42"/>
      <c r="AT66" s="50"/>
      <c r="AU66" s="42"/>
      <c r="AV66" s="42"/>
      <c r="AW66" s="50"/>
      <c r="AX66" s="42"/>
      <c r="AY66" s="42"/>
      <c r="AZ66" s="42"/>
      <c r="BA66" s="42"/>
      <c r="BB66" s="42"/>
      <c r="BC66" s="42"/>
      <c r="BD66" s="42"/>
      <c r="BE66" s="42"/>
      <c r="BF66" s="42"/>
      <c r="BG66" s="42"/>
      <c r="BH66" s="42"/>
    </row>
    <row r="67" spans="1:61" s="14" customFormat="1" ht="11.25" x14ac:dyDescent="0.2">
      <c r="A67" s="16" t="s">
        <v>102</v>
      </c>
      <c r="B67" s="17">
        <f t="shared" si="11"/>
        <v>45226.821319444447</v>
      </c>
      <c r="C67" s="25">
        <v>2023</v>
      </c>
      <c r="D67" s="26">
        <v>10</v>
      </c>
      <c r="E67" s="26">
        <v>27</v>
      </c>
      <c r="F67" s="26">
        <v>19</v>
      </c>
      <c r="G67" s="26">
        <v>42</v>
      </c>
      <c r="H67" s="27">
        <v>42.2</v>
      </c>
      <c r="I67" s="27">
        <v>0.1</v>
      </c>
      <c r="J67" s="20">
        <v>44.69</v>
      </c>
      <c r="K67" s="25">
        <f t="shared" si="12"/>
        <v>2.2200000000000002</v>
      </c>
      <c r="L67" s="20">
        <v>0.02</v>
      </c>
      <c r="M67" s="20">
        <v>34.61</v>
      </c>
      <c r="N67" s="25">
        <v>2.2200000000000002</v>
      </c>
      <c r="O67" s="20">
        <v>0.03</v>
      </c>
      <c r="P67" s="18">
        <v>17</v>
      </c>
      <c r="Q67" s="26">
        <v>1</v>
      </c>
      <c r="R67" s="27">
        <v>6</v>
      </c>
      <c r="S67" s="27"/>
      <c r="T67" s="32"/>
      <c r="U67" s="27"/>
      <c r="V67" s="53"/>
      <c r="W67" s="48">
        <f t="shared" si="13"/>
        <v>1</v>
      </c>
      <c r="X67" s="48">
        <v>1</v>
      </c>
      <c r="Y67" s="29">
        <v>4</v>
      </c>
      <c r="Z67" s="24" t="s">
        <v>14</v>
      </c>
      <c r="AA67" s="33"/>
      <c r="AB67" s="22" t="s">
        <v>30</v>
      </c>
      <c r="AC67" s="22" t="s">
        <v>34</v>
      </c>
      <c r="AD67" s="35"/>
      <c r="AE67" s="30"/>
      <c r="AF67" s="31">
        <v>3</v>
      </c>
      <c r="AG67" s="22" t="s">
        <v>21</v>
      </c>
      <c r="AI67" s="54">
        <f t="shared" si="7"/>
        <v>19952623149688.883</v>
      </c>
      <c r="AK67" s="42"/>
      <c r="AL67" s="42"/>
      <c r="AM67" s="42"/>
      <c r="AN67" s="42"/>
      <c r="AO67" s="42"/>
      <c r="AP67" s="42"/>
      <c r="AQ67" s="42"/>
      <c r="AR67" s="42"/>
      <c r="AS67" s="42"/>
      <c r="AT67" s="50"/>
      <c r="AU67" s="42"/>
      <c r="AV67" s="42"/>
      <c r="AW67" s="50"/>
      <c r="AX67" s="42"/>
      <c r="AY67" s="42"/>
      <c r="AZ67" s="42"/>
      <c r="BA67" s="42"/>
      <c r="BB67" s="42"/>
      <c r="BC67" s="42"/>
      <c r="BD67" s="42"/>
      <c r="BE67" s="42"/>
      <c r="BF67" s="42"/>
      <c r="BG67" s="42"/>
      <c r="BH67" s="42"/>
    </row>
    <row r="68" spans="1:61" s="14" customFormat="1" ht="11.25" x14ac:dyDescent="0.2">
      <c r="A68" s="16" t="s">
        <v>103</v>
      </c>
      <c r="B68" s="17">
        <f t="shared" si="11"/>
        <v>45229.553229166668</v>
      </c>
      <c r="C68" s="25">
        <v>2023</v>
      </c>
      <c r="D68" s="26">
        <v>10</v>
      </c>
      <c r="E68" s="26">
        <v>30</v>
      </c>
      <c r="F68" s="26">
        <v>13</v>
      </c>
      <c r="G68" s="26">
        <v>16</v>
      </c>
      <c r="H68" s="27">
        <v>39.4</v>
      </c>
      <c r="I68" s="27">
        <v>0.1</v>
      </c>
      <c r="J68" s="20">
        <v>44.25</v>
      </c>
      <c r="K68" s="25">
        <f t="shared" si="12"/>
        <v>1.1100000000000001</v>
      </c>
      <c r="L68" s="20">
        <v>0.01</v>
      </c>
      <c r="M68" s="20">
        <v>33.97</v>
      </c>
      <c r="N68" s="25">
        <v>1.1100000000000001</v>
      </c>
      <c r="O68" s="20">
        <v>0.01</v>
      </c>
      <c r="P68" s="18">
        <v>27</v>
      </c>
      <c r="Q68" s="26">
        <v>1</v>
      </c>
      <c r="R68" s="27">
        <v>7.1</v>
      </c>
      <c r="S68" s="27"/>
      <c r="T68" s="32"/>
      <c r="U68" s="27"/>
      <c r="V68" s="53"/>
      <c r="W68" s="48">
        <f t="shared" si="13"/>
        <v>1.6</v>
      </c>
      <c r="X68" s="48">
        <v>1.6</v>
      </c>
      <c r="Y68" s="29">
        <v>5</v>
      </c>
      <c r="Z68" s="24" t="s">
        <v>14</v>
      </c>
      <c r="AA68" s="33"/>
      <c r="AB68" s="22" t="s">
        <v>31</v>
      </c>
      <c r="AC68" s="22" t="s">
        <v>34</v>
      </c>
      <c r="AD68" s="35"/>
      <c r="AE68" s="30"/>
      <c r="AF68" s="31">
        <v>1</v>
      </c>
      <c r="AG68" s="22" t="s">
        <v>19</v>
      </c>
      <c r="AI68" s="54">
        <f t="shared" si="7"/>
        <v>158489319246112.38</v>
      </c>
      <c r="AK68" s="42"/>
      <c r="AL68" s="42"/>
      <c r="AM68" s="42"/>
      <c r="AN68" s="42"/>
      <c r="AO68" s="42"/>
      <c r="AP68" s="42"/>
      <c r="AQ68" s="42"/>
      <c r="AR68" s="42"/>
      <c r="AS68" s="42"/>
      <c r="AT68" s="50"/>
      <c r="AU68" s="42"/>
      <c r="AV68" s="42"/>
      <c r="AW68" s="51"/>
      <c r="AX68" s="42"/>
      <c r="AY68" s="42"/>
      <c r="AZ68" s="42"/>
      <c r="BA68" s="42"/>
      <c r="BB68" s="42"/>
      <c r="BC68" s="42"/>
      <c r="BD68" s="42"/>
      <c r="BE68" s="42"/>
      <c r="BF68" s="42"/>
      <c r="BG68" s="42"/>
      <c r="BH68" s="42"/>
    </row>
    <row r="69" spans="1:61" s="14" customFormat="1" ht="11.25" x14ac:dyDescent="0.2">
      <c r="A69" s="16" t="s">
        <v>104</v>
      </c>
      <c r="B69" s="17">
        <f t="shared" si="11"/>
        <v>45230.402303240742</v>
      </c>
      <c r="C69" s="25">
        <v>2023</v>
      </c>
      <c r="D69" s="26">
        <v>10</v>
      </c>
      <c r="E69" s="26">
        <v>31</v>
      </c>
      <c r="F69" s="26">
        <v>9</v>
      </c>
      <c r="G69" s="26">
        <v>39</v>
      </c>
      <c r="H69" s="27">
        <v>19.8</v>
      </c>
      <c r="I69" s="27">
        <v>0.1</v>
      </c>
      <c r="J69" s="20">
        <v>44.71</v>
      </c>
      <c r="K69" s="25">
        <f t="shared" si="12"/>
        <v>3.33</v>
      </c>
      <c r="L69" s="20">
        <v>0.03</v>
      </c>
      <c r="M69" s="20">
        <v>36.78</v>
      </c>
      <c r="N69" s="25">
        <v>3.33</v>
      </c>
      <c r="O69" s="20">
        <v>0.04</v>
      </c>
      <c r="P69" s="18">
        <v>35</v>
      </c>
      <c r="Q69" s="26">
        <v>3</v>
      </c>
      <c r="R69" s="27">
        <v>7.4</v>
      </c>
      <c r="S69" s="27"/>
      <c r="T69" s="32"/>
      <c r="U69" s="27"/>
      <c r="V69" s="53"/>
      <c r="W69" s="48">
        <f t="shared" si="13"/>
        <v>1.8</v>
      </c>
      <c r="X69" s="48">
        <v>1.8</v>
      </c>
      <c r="Y69" s="29">
        <v>4</v>
      </c>
      <c r="Z69" s="24" t="s">
        <v>14</v>
      </c>
      <c r="AA69" s="33" t="s">
        <v>97</v>
      </c>
      <c r="AB69" s="22" t="s">
        <v>29</v>
      </c>
      <c r="AC69" s="22" t="s">
        <v>34</v>
      </c>
      <c r="AD69" s="35"/>
      <c r="AE69" s="30"/>
      <c r="AF69" s="31">
        <v>5</v>
      </c>
      <c r="AG69" s="22" t="s">
        <v>23</v>
      </c>
      <c r="AI69" s="54">
        <f t="shared" si="7"/>
        <v>316227766016839.06</v>
      </c>
      <c r="AK69" s="43">
        <v>2023</v>
      </c>
      <c r="AL69" s="43">
        <v>10</v>
      </c>
      <c r="AM69" s="43">
        <v>31</v>
      </c>
      <c r="AN69" s="43">
        <v>9</v>
      </c>
      <c r="AO69" s="43">
        <v>39</v>
      </c>
      <c r="AP69" s="45">
        <v>19.899999999999999</v>
      </c>
      <c r="AQ69" s="45">
        <v>0.2</v>
      </c>
      <c r="AR69" s="50">
        <v>44.728000000000002</v>
      </c>
      <c r="AS69" s="43">
        <v>10</v>
      </c>
      <c r="AT69" s="50">
        <v>0.09</v>
      </c>
      <c r="AU69" s="50">
        <v>36.807000000000002</v>
      </c>
      <c r="AV69" s="43">
        <v>10</v>
      </c>
      <c r="AW69" s="50">
        <v>0.126</v>
      </c>
      <c r="AX69" s="45">
        <v>33.5</v>
      </c>
      <c r="AY69" s="43">
        <v>5</v>
      </c>
      <c r="AZ69" s="45">
        <v>7.4</v>
      </c>
      <c r="BA69" s="49">
        <v>3.4</v>
      </c>
      <c r="BB69" s="48">
        <f>(AZ69-4)/1.8</f>
        <v>1.8888888888888891</v>
      </c>
      <c r="BC69" s="49">
        <v>1.9</v>
      </c>
      <c r="BD69" s="46">
        <v>6</v>
      </c>
      <c r="BE69" s="46" t="s">
        <v>97</v>
      </c>
      <c r="BF69" s="47" t="s">
        <v>99</v>
      </c>
      <c r="BG69" s="22" t="s">
        <v>34</v>
      </c>
      <c r="BH69" s="46"/>
    </row>
    <row r="70" spans="1:61" s="14" customFormat="1" ht="11.25" x14ac:dyDescent="0.2">
      <c r="A70" s="16" t="s">
        <v>105</v>
      </c>
      <c r="B70" s="17">
        <f t="shared" si="11"/>
        <v>45237.516585648147</v>
      </c>
      <c r="C70" s="25">
        <v>2023</v>
      </c>
      <c r="D70" s="26">
        <v>11</v>
      </c>
      <c r="E70" s="26">
        <v>7</v>
      </c>
      <c r="F70" s="26">
        <v>12</v>
      </c>
      <c r="G70" s="26">
        <v>23</v>
      </c>
      <c r="H70" s="27">
        <v>53.5</v>
      </c>
      <c r="I70" s="27">
        <v>0.2</v>
      </c>
      <c r="J70" s="20">
        <v>46.57</v>
      </c>
      <c r="K70" s="25">
        <f t="shared" si="12"/>
        <v>1.1100000000000001</v>
      </c>
      <c r="L70" s="20">
        <v>0.01</v>
      </c>
      <c r="M70" s="20">
        <v>36.4</v>
      </c>
      <c r="N70" s="25">
        <v>1.1100000000000001</v>
      </c>
      <c r="O70" s="20">
        <v>0.01</v>
      </c>
      <c r="P70" s="18">
        <v>47</v>
      </c>
      <c r="Q70" s="26">
        <v>1</v>
      </c>
      <c r="R70" s="27">
        <v>8.1999999999999993</v>
      </c>
      <c r="S70" s="27"/>
      <c r="T70" s="32">
        <v>2.5</v>
      </c>
      <c r="U70" s="27"/>
      <c r="V70" s="53"/>
      <c r="W70" s="48">
        <f t="shared" si="13"/>
        <v>2.2000000000000002</v>
      </c>
      <c r="X70" s="48">
        <v>2.2000000000000002</v>
      </c>
      <c r="Y70" s="29">
        <v>7</v>
      </c>
      <c r="Z70" s="24" t="s">
        <v>14</v>
      </c>
      <c r="AA70" s="33" t="s">
        <v>97</v>
      </c>
      <c r="AB70" s="22" t="s">
        <v>16</v>
      </c>
      <c r="AC70" s="22" t="s">
        <v>34</v>
      </c>
      <c r="AD70" s="35"/>
      <c r="AE70" s="30"/>
      <c r="AF70" s="31">
        <v>7</v>
      </c>
      <c r="AG70" s="22" t="s">
        <v>24</v>
      </c>
      <c r="AI70" s="54">
        <f t="shared" ref="AI70:AI76" si="14">POWER(10,11.8+1.5*X70)</f>
        <v>1258925411794173.5</v>
      </c>
      <c r="AK70" s="43">
        <v>2023</v>
      </c>
      <c r="AL70" s="43">
        <v>11</v>
      </c>
      <c r="AM70" s="43">
        <v>7</v>
      </c>
      <c r="AN70" s="43">
        <v>12</v>
      </c>
      <c r="AO70" s="43">
        <v>23</v>
      </c>
      <c r="AP70" s="45">
        <v>53.4</v>
      </c>
      <c r="AQ70" s="45">
        <v>0.4</v>
      </c>
      <c r="AR70" s="50">
        <v>46.048000000000002</v>
      </c>
      <c r="AS70" s="43">
        <v>20</v>
      </c>
      <c r="AT70" s="50">
        <v>0.18</v>
      </c>
      <c r="AU70" s="50">
        <v>36.32</v>
      </c>
      <c r="AV70" s="43">
        <v>20</v>
      </c>
      <c r="AW70" s="50">
        <v>0.25900000000000001</v>
      </c>
      <c r="AX70" s="45">
        <v>18.8</v>
      </c>
      <c r="AY70" s="43">
        <v>10</v>
      </c>
      <c r="AZ70" s="45">
        <v>8.1</v>
      </c>
      <c r="BA70" s="49">
        <v>3.8</v>
      </c>
      <c r="BB70" s="48">
        <f>(AZ70-4)/1.8</f>
        <v>2.2777777777777777</v>
      </c>
      <c r="BC70" s="49">
        <v>2.2999999999999998</v>
      </c>
      <c r="BD70" s="46">
        <v>7</v>
      </c>
      <c r="BE70" s="46" t="s">
        <v>97</v>
      </c>
      <c r="BF70" s="47" t="s">
        <v>99</v>
      </c>
      <c r="BG70" s="22" t="s">
        <v>34</v>
      </c>
      <c r="BH70" s="46"/>
    </row>
    <row r="71" spans="1:61" s="14" customFormat="1" ht="11.25" x14ac:dyDescent="0.2">
      <c r="A71" s="16" t="s">
        <v>106</v>
      </c>
      <c r="B71" s="17">
        <f t="shared" si="11"/>
        <v>45245.365798611114</v>
      </c>
      <c r="C71" s="25">
        <v>2023</v>
      </c>
      <c r="D71" s="26">
        <v>11</v>
      </c>
      <c r="E71" s="26">
        <v>15</v>
      </c>
      <c r="F71" s="26">
        <v>8</v>
      </c>
      <c r="G71" s="26">
        <v>46</v>
      </c>
      <c r="H71" s="27">
        <v>45.9</v>
      </c>
      <c r="I71" s="27">
        <v>0.2</v>
      </c>
      <c r="J71" s="20">
        <v>44.24</v>
      </c>
      <c r="K71" s="25">
        <f t="shared" si="12"/>
        <v>2.2200000000000002</v>
      </c>
      <c r="L71" s="20">
        <v>0.02</v>
      </c>
      <c r="M71" s="20">
        <v>33.03</v>
      </c>
      <c r="N71" s="25">
        <v>2.2200000000000002</v>
      </c>
      <c r="O71" s="20">
        <v>0.03</v>
      </c>
      <c r="P71" s="18">
        <v>23</v>
      </c>
      <c r="Q71" s="26">
        <v>1</v>
      </c>
      <c r="R71" s="27">
        <v>7</v>
      </c>
      <c r="S71" s="27"/>
      <c r="T71" s="32"/>
      <c r="U71" s="27"/>
      <c r="V71" s="53"/>
      <c r="W71" s="48">
        <f t="shared" si="13"/>
        <v>1.6</v>
      </c>
      <c r="X71" s="48">
        <v>1.6</v>
      </c>
      <c r="Y71" s="29">
        <v>5</v>
      </c>
      <c r="Z71" s="24" t="s">
        <v>14</v>
      </c>
      <c r="AA71" s="33"/>
      <c r="AB71" s="22" t="s">
        <v>31</v>
      </c>
      <c r="AC71" s="22" t="s">
        <v>34</v>
      </c>
      <c r="AD71" s="35"/>
      <c r="AE71" s="30"/>
      <c r="AF71" s="31">
        <v>1</v>
      </c>
      <c r="AG71" s="22" t="s">
        <v>19</v>
      </c>
      <c r="AI71" s="54">
        <f t="shared" si="14"/>
        <v>158489319246112.38</v>
      </c>
      <c r="AK71" s="42"/>
      <c r="AL71" s="42"/>
      <c r="AM71" s="42"/>
      <c r="AN71" s="42"/>
      <c r="AO71" s="42"/>
      <c r="AP71" s="42"/>
      <c r="AQ71" s="42"/>
      <c r="AR71" s="42"/>
      <c r="AS71" s="42"/>
      <c r="AT71" s="42"/>
      <c r="AU71" s="42"/>
      <c r="AV71" s="42"/>
      <c r="AW71" s="51"/>
      <c r="AX71" s="42"/>
      <c r="AY71" s="42"/>
      <c r="AZ71" s="42"/>
      <c r="BA71" s="42"/>
      <c r="BB71" s="42"/>
      <c r="BC71" s="42"/>
      <c r="BD71" s="42"/>
      <c r="BE71" s="42"/>
      <c r="BF71" s="42"/>
      <c r="BG71" s="42"/>
      <c r="BH71" s="42"/>
    </row>
    <row r="72" spans="1:61" s="14" customFormat="1" ht="11.25" x14ac:dyDescent="0.2">
      <c r="A72" s="16" t="s">
        <v>107</v>
      </c>
      <c r="B72" s="17">
        <f t="shared" si="11"/>
        <v>45248.641562500001</v>
      </c>
      <c r="C72" s="25">
        <v>2023</v>
      </c>
      <c r="D72" s="26">
        <v>11</v>
      </c>
      <c r="E72" s="26">
        <v>18</v>
      </c>
      <c r="F72" s="26">
        <v>15</v>
      </c>
      <c r="G72" s="26">
        <v>23</v>
      </c>
      <c r="H72" s="27">
        <v>51.5</v>
      </c>
      <c r="I72" s="27">
        <v>0.2</v>
      </c>
      <c r="J72" s="20">
        <v>43.9</v>
      </c>
      <c r="K72" s="25">
        <f t="shared" si="12"/>
        <v>2.2200000000000002</v>
      </c>
      <c r="L72" s="20">
        <v>0.02</v>
      </c>
      <c r="M72" s="20">
        <v>33.46</v>
      </c>
      <c r="N72" s="25">
        <v>2.2200000000000002</v>
      </c>
      <c r="O72" s="20">
        <v>0.03</v>
      </c>
      <c r="P72" s="18">
        <v>26</v>
      </c>
      <c r="Q72" s="26">
        <v>1</v>
      </c>
      <c r="R72" s="27">
        <v>7.7</v>
      </c>
      <c r="S72" s="27"/>
      <c r="T72" s="32">
        <v>2.1</v>
      </c>
      <c r="U72" s="27"/>
      <c r="V72" s="53"/>
      <c r="W72" s="48">
        <f t="shared" si="13"/>
        <v>1.9</v>
      </c>
      <c r="X72" s="48">
        <v>1.9</v>
      </c>
      <c r="Y72" s="29">
        <v>5</v>
      </c>
      <c r="Z72" s="24" t="s">
        <v>14</v>
      </c>
      <c r="AA72" s="33"/>
      <c r="AB72" s="22" t="s">
        <v>31</v>
      </c>
      <c r="AC72" s="22" t="s">
        <v>34</v>
      </c>
      <c r="AD72" s="35"/>
      <c r="AE72" s="30"/>
      <c r="AF72" s="31">
        <v>1</v>
      </c>
      <c r="AG72" s="22" t="s">
        <v>19</v>
      </c>
      <c r="AI72" s="54">
        <f t="shared" si="14"/>
        <v>446683592150964.06</v>
      </c>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row>
    <row r="73" spans="1:61" s="14" customFormat="1" ht="11.25" x14ac:dyDescent="0.2">
      <c r="A73" s="16" t="s">
        <v>108</v>
      </c>
      <c r="B73" s="17">
        <f t="shared" si="11"/>
        <v>45281.903344907405</v>
      </c>
      <c r="C73" s="25">
        <v>2023</v>
      </c>
      <c r="D73" s="26">
        <v>12</v>
      </c>
      <c r="E73" s="26">
        <v>21</v>
      </c>
      <c r="F73" s="26">
        <v>21</v>
      </c>
      <c r="G73" s="26">
        <v>40</v>
      </c>
      <c r="H73" s="27">
        <v>49.5</v>
      </c>
      <c r="I73" s="27">
        <v>0.1</v>
      </c>
      <c r="J73" s="20">
        <v>44.2</v>
      </c>
      <c r="K73" s="25">
        <f t="shared" si="12"/>
        <v>3.33</v>
      </c>
      <c r="L73" s="20">
        <v>0.03</v>
      </c>
      <c r="M73" s="20">
        <v>33.14</v>
      </c>
      <c r="N73" s="25">
        <v>3.33</v>
      </c>
      <c r="O73" s="20">
        <v>0.04</v>
      </c>
      <c r="P73" s="18">
        <v>33</v>
      </c>
      <c r="Q73" s="26">
        <v>2</v>
      </c>
      <c r="R73" s="27">
        <v>7.6</v>
      </c>
      <c r="S73" s="27"/>
      <c r="T73" s="32">
        <v>2.2999999999999998</v>
      </c>
      <c r="U73" s="27"/>
      <c r="V73" s="53"/>
      <c r="W73" s="48">
        <f t="shared" si="13"/>
        <v>1.9</v>
      </c>
      <c r="X73" s="48">
        <v>1.9</v>
      </c>
      <c r="Y73" s="29">
        <v>6</v>
      </c>
      <c r="Z73" s="24" t="s">
        <v>14</v>
      </c>
      <c r="AA73" s="33"/>
      <c r="AB73" s="22" t="s">
        <v>31</v>
      </c>
      <c r="AC73" s="22" t="s">
        <v>34</v>
      </c>
      <c r="AD73" s="35"/>
      <c r="AE73" s="30"/>
      <c r="AF73" s="31">
        <v>1</v>
      </c>
      <c r="AG73" s="22" t="s">
        <v>19</v>
      </c>
      <c r="AI73" s="54">
        <f t="shared" si="14"/>
        <v>446683592150964.06</v>
      </c>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row>
    <row r="74" spans="1:61" s="14" customFormat="1" ht="11.25" x14ac:dyDescent="0.2">
      <c r="A74" s="16" t="s">
        <v>109</v>
      </c>
      <c r="B74" s="17">
        <f t="shared" si="11"/>
        <v>45281.973761574074</v>
      </c>
      <c r="C74" s="25">
        <v>2023</v>
      </c>
      <c r="D74" s="26">
        <v>12</v>
      </c>
      <c r="E74" s="26">
        <v>21</v>
      </c>
      <c r="F74" s="26">
        <v>23</v>
      </c>
      <c r="G74" s="26">
        <v>22</v>
      </c>
      <c r="H74" s="27">
        <v>13</v>
      </c>
      <c r="I74" s="27">
        <v>0.2</v>
      </c>
      <c r="J74" s="20">
        <v>43.03</v>
      </c>
      <c r="K74" s="25">
        <f t="shared" si="12"/>
        <v>2.2200000000000002</v>
      </c>
      <c r="L74" s="20">
        <v>0.02</v>
      </c>
      <c r="M74" s="20">
        <v>31.8</v>
      </c>
      <c r="N74" s="25">
        <v>2.2200000000000002</v>
      </c>
      <c r="O74" s="20">
        <v>0.03</v>
      </c>
      <c r="P74" s="18">
        <v>47</v>
      </c>
      <c r="Q74" s="26">
        <v>2</v>
      </c>
      <c r="R74" s="27">
        <v>8.5</v>
      </c>
      <c r="S74" s="27"/>
      <c r="T74" s="32">
        <v>2.8</v>
      </c>
      <c r="U74" s="27"/>
      <c r="V74" s="53"/>
      <c r="W74" s="48">
        <f t="shared" si="13"/>
        <v>2.4</v>
      </c>
      <c r="X74" s="48">
        <v>2.4</v>
      </c>
      <c r="Y74" s="29">
        <v>7</v>
      </c>
      <c r="Z74" s="24" t="s">
        <v>14</v>
      </c>
      <c r="AA74" s="33"/>
      <c r="AB74" s="22" t="s">
        <v>15</v>
      </c>
      <c r="AC74" s="22" t="s">
        <v>34</v>
      </c>
      <c r="AD74" s="35"/>
      <c r="AE74" s="30"/>
      <c r="AF74" s="31">
        <v>9</v>
      </c>
      <c r="AG74" s="22" t="s">
        <v>15</v>
      </c>
      <c r="AI74" s="54">
        <f t="shared" si="14"/>
        <v>2511886431509585.5</v>
      </c>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row>
    <row r="75" spans="1:61" s="14" customFormat="1" ht="11.25" x14ac:dyDescent="0.2">
      <c r="A75" s="16" t="s">
        <v>110</v>
      </c>
      <c r="B75" s="17">
        <f t="shared" si="11"/>
        <v>45282.475856481484</v>
      </c>
      <c r="C75" s="25">
        <v>2023</v>
      </c>
      <c r="D75" s="26">
        <v>12</v>
      </c>
      <c r="E75" s="26">
        <v>22</v>
      </c>
      <c r="F75" s="26">
        <v>11</v>
      </c>
      <c r="G75" s="26">
        <v>25</v>
      </c>
      <c r="H75" s="27">
        <v>14.3</v>
      </c>
      <c r="I75" s="27">
        <v>0.2</v>
      </c>
      <c r="J75" s="20">
        <v>43.05</v>
      </c>
      <c r="K75" s="25">
        <f t="shared" si="12"/>
        <v>5.5500000000000007</v>
      </c>
      <c r="L75" s="20">
        <v>0.05</v>
      </c>
      <c r="M75" s="20">
        <v>31.83</v>
      </c>
      <c r="N75" s="25">
        <v>5.5500000000000007</v>
      </c>
      <c r="O75" s="20">
        <v>7.0000000000000007E-2</v>
      </c>
      <c r="P75" s="18">
        <v>46</v>
      </c>
      <c r="Q75" s="26">
        <v>5</v>
      </c>
      <c r="R75" s="27">
        <v>8.4</v>
      </c>
      <c r="S75" s="27"/>
      <c r="T75" s="32">
        <v>2.7</v>
      </c>
      <c r="U75" s="27"/>
      <c r="V75" s="53"/>
      <c r="W75" s="48">
        <f t="shared" si="13"/>
        <v>2.2999999999999998</v>
      </c>
      <c r="X75" s="48">
        <v>2.2999999999999998</v>
      </c>
      <c r="Y75" s="29">
        <v>4</v>
      </c>
      <c r="Z75" s="24" t="s">
        <v>14</v>
      </c>
      <c r="AA75" s="33"/>
      <c r="AB75" s="22" t="s">
        <v>15</v>
      </c>
      <c r="AC75" s="22" t="s">
        <v>34</v>
      </c>
      <c r="AD75" s="35"/>
      <c r="AE75" s="30"/>
      <c r="AF75" s="31">
        <v>9</v>
      </c>
      <c r="AG75" s="22" t="s">
        <v>15</v>
      </c>
      <c r="AI75" s="54">
        <f t="shared" si="14"/>
        <v>1778279410038929</v>
      </c>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row>
    <row r="76" spans="1:61" s="14" customFormat="1" ht="11.25" x14ac:dyDescent="0.2">
      <c r="A76" s="16" t="s">
        <v>111</v>
      </c>
      <c r="B76" s="17">
        <f t="shared" si="11"/>
        <v>45284.608298611114</v>
      </c>
      <c r="C76" s="25">
        <v>2023</v>
      </c>
      <c r="D76" s="26">
        <v>12</v>
      </c>
      <c r="E76" s="26">
        <v>24</v>
      </c>
      <c r="F76" s="26">
        <v>14</v>
      </c>
      <c r="G76" s="26">
        <v>35</v>
      </c>
      <c r="H76" s="27">
        <v>57.7</v>
      </c>
      <c r="I76" s="26">
        <v>0.2</v>
      </c>
      <c r="J76" s="20">
        <v>44.35</v>
      </c>
      <c r="K76" s="25">
        <f t="shared" si="12"/>
        <v>2.2200000000000002</v>
      </c>
      <c r="L76" s="20">
        <v>0.02</v>
      </c>
      <c r="M76" s="20">
        <v>34.39</v>
      </c>
      <c r="N76" s="25">
        <v>2.2200000000000002</v>
      </c>
      <c r="O76" s="20">
        <v>0.03</v>
      </c>
      <c r="P76" s="18">
        <v>26</v>
      </c>
      <c r="Q76" s="26">
        <v>1</v>
      </c>
      <c r="R76" s="27">
        <v>6.5</v>
      </c>
      <c r="S76" s="27"/>
      <c r="T76" s="32"/>
      <c r="U76" s="27"/>
      <c r="V76" s="53"/>
      <c r="W76" s="48">
        <f t="shared" si="13"/>
        <v>1.3</v>
      </c>
      <c r="X76" s="48">
        <v>1.3</v>
      </c>
      <c r="Y76" s="29">
        <v>6</v>
      </c>
      <c r="Z76" s="24" t="s">
        <v>14</v>
      </c>
      <c r="AA76" s="33"/>
      <c r="AB76" s="22" t="s">
        <v>28</v>
      </c>
      <c r="AC76" s="22" t="s">
        <v>34</v>
      </c>
      <c r="AD76" s="35"/>
      <c r="AE76" s="30"/>
      <c r="AF76" s="31">
        <v>2</v>
      </c>
      <c r="AG76" s="22" t="s">
        <v>20</v>
      </c>
      <c r="AI76" s="54">
        <f t="shared" si="14"/>
        <v>56234132519035.117</v>
      </c>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row>
    <row r="77" spans="1:61" ht="14.25" customHeight="1" x14ac:dyDescent="0.2">
      <c r="S77" s="3"/>
      <c r="AH77" s="5"/>
      <c r="AI77" s="8">
        <f>SUM(AI6:AI76)</f>
        <v>5.4190339342046228E+18</v>
      </c>
      <c r="BI77" s="5"/>
    </row>
    <row r="78" spans="1:61" ht="14.25" customHeight="1" x14ac:dyDescent="0.2">
      <c r="S78" s="3"/>
      <c r="AH78" s="5"/>
      <c r="BI78" s="5"/>
    </row>
    <row r="79" spans="1:61" ht="14.25" customHeight="1" x14ac:dyDescent="0.2">
      <c r="S79" s="3"/>
      <c r="AH79" s="5"/>
      <c r="BI79" s="5"/>
    </row>
    <row r="80" spans="1:61" ht="14.25" customHeight="1" x14ac:dyDescent="0.2">
      <c r="S80" s="3"/>
      <c r="AH80" s="5"/>
      <c r="BI80" s="5"/>
    </row>
    <row r="81" spans="19:61" ht="14.25" customHeight="1" x14ac:dyDescent="0.2">
      <c r="S81" s="3"/>
      <c r="AH81" s="5"/>
      <c r="BI81" s="5"/>
    </row>
    <row r="82" spans="19:61" ht="14.25" customHeight="1" x14ac:dyDescent="0.2">
      <c r="S82" s="3"/>
      <c r="AH82" s="5"/>
      <c r="BI82" s="5"/>
    </row>
    <row r="83" spans="19:61" ht="14.25" customHeight="1" x14ac:dyDescent="0.2">
      <c r="S83" s="3"/>
      <c r="AH83" s="5"/>
      <c r="BI83" s="5"/>
    </row>
    <row r="84" spans="19:61" ht="14.25" customHeight="1" x14ac:dyDescent="0.2">
      <c r="S84" s="3"/>
      <c r="AH84" s="5"/>
      <c r="BI84" s="5"/>
    </row>
    <row r="85" spans="19:61" ht="14.25" customHeight="1" x14ac:dyDescent="0.2">
      <c r="S85" s="3"/>
      <c r="AH85" s="5"/>
      <c r="BI85" s="5"/>
    </row>
    <row r="86" spans="19:61" ht="14.25" customHeight="1" x14ac:dyDescent="0.2">
      <c r="S86" s="3"/>
      <c r="AH86" s="5"/>
      <c r="BI86" s="5"/>
    </row>
    <row r="87" spans="19:61" ht="14.25" customHeight="1" x14ac:dyDescent="0.2">
      <c r="S87" s="3"/>
      <c r="AH87" s="5"/>
      <c r="BI87" s="5"/>
    </row>
    <row r="88" spans="19:61" ht="14.25" customHeight="1" x14ac:dyDescent="0.2">
      <c r="S88" s="3"/>
      <c r="AH88" s="5"/>
      <c r="BI88" s="5"/>
    </row>
    <row r="89" spans="19:61" ht="14.25" customHeight="1" x14ac:dyDescent="0.2">
      <c r="S89" s="3"/>
      <c r="AH89" s="5"/>
      <c r="BI89" s="5"/>
    </row>
    <row r="90" spans="19:61" ht="14.25" customHeight="1" x14ac:dyDescent="0.2">
      <c r="S90" s="3"/>
      <c r="AH90" s="5"/>
      <c r="BI90" s="5"/>
    </row>
    <row r="91" spans="19:61" ht="14.25" customHeight="1" x14ac:dyDescent="0.2">
      <c r="S91" s="3"/>
      <c r="AH91" s="5"/>
      <c r="BI91" s="5"/>
    </row>
    <row r="92" spans="19:61" ht="14.25" customHeight="1" x14ac:dyDescent="0.2">
      <c r="S92" s="3"/>
      <c r="AH92" s="5"/>
      <c r="BI92" s="5"/>
    </row>
    <row r="93" spans="19:61" ht="14.25" customHeight="1" x14ac:dyDescent="0.2">
      <c r="S93" s="3"/>
      <c r="AH93" s="5"/>
      <c r="BI93" s="5"/>
    </row>
    <row r="94" spans="19:61" ht="14.25" customHeight="1" x14ac:dyDescent="0.2">
      <c r="S94" s="3"/>
      <c r="AH94" s="5"/>
      <c r="BI94" s="5"/>
    </row>
    <row r="95" spans="19:61" ht="14.25" customHeight="1" x14ac:dyDescent="0.2">
      <c r="S95" s="3"/>
      <c r="AH95" s="5"/>
      <c r="BI95" s="5"/>
    </row>
    <row r="96" spans="19:61" ht="14.25" customHeight="1" x14ac:dyDescent="0.2">
      <c r="S96" s="3"/>
      <c r="AH96" s="5"/>
      <c r="BI96" s="5"/>
    </row>
    <row r="97" spans="19:61" ht="14.25" customHeight="1" x14ac:dyDescent="0.2">
      <c r="S97" s="3"/>
      <c r="AH97" s="5"/>
      <c r="BI97" s="5"/>
    </row>
    <row r="98" spans="19:61" ht="14.25" customHeight="1" x14ac:dyDescent="0.2">
      <c r="S98" s="3"/>
      <c r="AH98" s="5"/>
      <c r="BI98" s="5"/>
    </row>
    <row r="99" spans="19:61" ht="14.25" customHeight="1" x14ac:dyDescent="0.2">
      <c r="S99" s="3"/>
      <c r="AH99" s="5"/>
      <c r="BI99" s="5"/>
    </row>
    <row r="100" spans="19:61" ht="14.25" customHeight="1" x14ac:dyDescent="0.2">
      <c r="S100" s="3"/>
      <c r="AH100" s="5"/>
      <c r="BI100" s="5"/>
    </row>
    <row r="101" spans="19:61" ht="14.25" customHeight="1" x14ac:dyDescent="0.2">
      <c r="S101" s="3"/>
      <c r="AH101" s="5"/>
      <c r="BI101" s="5"/>
    </row>
    <row r="102" spans="19:61" ht="14.25" customHeight="1" x14ac:dyDescent="0.2">
      <c r="S102" s="3"/>
      <c r="AH102" s="5"/>
      <c r="BI102" s="5"/>
    </row>
    <row r="103" spans="19:61" ht="14.25" customHeight="1" x14ac:dyDescent="0.2">
      <c r="S103" s="3"/>
      <c r="AH103" s="5"/>
      <c r="BI103" s="5"/>
    </row>
    <row r="104" spans="19:61" ht="14.25" customHeight="1" x14ac:dyDescent="0.2">
      <c r="S104" s="3"/>
      <c r="AH104" s="5"/>
      <c r="BI104" s="5"/>
    </row>
    <row r="105" spans="19:61" ht="14.25" customHeight="1" x14ac:dyDescent="0.2">
      <c r="S105" s="3"/>
      <c r="AH105" s="5"/>
      <c r="BI105" s="5"/>
    </row>
    <row r="106" spans="19:61" ht="14.25" customHeight="1" x14ac:dyDescent="0.2">
      <c r="S106" s="3"/>
      <c r="AH106" s="5"/>
      <c r="BI106" s="5"/>
    </row>
    <row r="107" spans="19:61" ht="14.25" customHeight="1" x14ac:dyDescent="0.2">
      <c r="S107" s="3"/>
      <c r="AH107" s="5"/>
      <c r="BI107" s="5"/>
    </row>
    <row r="108" spans="19:61" ht="14.25" customHeight="1" x14ac:dyDescent="0.2">
      <c r="S108" s="3"/>
      <c r="AH108" s="5"/>
      <c r="BI108" s="5"/>
    </row>
    <row r="109" spans="19:61" ht="14.25" customHeight="1" x14ac:dyDescent="0.2">
      <c r="S109" s="3"/>
      <c r="AH109" s="5"/>
      <c r="BI109" s="5"/>
    </row>
    <row r="110" spans="19:61" ht="14.25" customHeight="1" x14ac:dyDescent="0.2">
      <c r="S110" s="3"/>
      <c r="AH110" s="5"/>
      <c r="BI110" s="5"/>
    </row>
    <row r="111" spans="19:61" ht="14.25" customHeight="1" x14ac:dyDescent="0.2">
      <c r="S111" s="3"/>
      <c r="AH111" s="5"/>
      <c r="BI111" s="5"/>
    </row>
    <row r="112" spans="19:61" ht="14.25" customHeight="1" x14ac:dyDescent="0.2">
      <c r="S112" s="3"/>
      <c r="AH112" s="5"/>
      <c r="BI112" s="5"/>
    </row>
    <row r="113" spans="19:61" ht="14.25" customHeight="1" x14ac:dyDescent="0.2">
      <c r="S113" s="3"/>
      <c r="AH113" s="5"/>
      <c r="BI113" s="5"/>
    </row>
    <row r="114" spans="19:61" ht="14.25" customHeight="1" x14ac:dyDescent="0.2">
      <c r="S114" s="3"/>
      <c r="AH114" s="5"/>
      <c r="BI114" s="5"/>
    </row>
    <row r="115" spans="19:61" ht="14.25" customHeight="1" x14ac:dyDescent="0.2">
      <c r="S115" s="3"/>
      <c r="AH115" s="5"/>
      <c r="BI115" s="5"/>
    </row>
    <row r="116" spans="19:61" ht="14.25" customHeight="1" x14ac:dyDescent="0.2">
      <c r="S116" s="3"/>
      <c r="AH116" s="5"/>
      <c r="BI116" s="5"/>
    </row>
    <row r="117" spans="19:61" ht="14.25" customHeight="1" x14ac:dyDescent="0.2">
      <c r="S117" s="3"/>
      <c r="AH117" s="5"/>
      <c r="BI117" s="5"/>
    </row>
    <row r="118" spans="19:61" ht="14.25" customHeight="1" x14ac:dyDescent="0.2">
      <c r="S118" s="3"/>
      <c r="AH118" s="5"/>
      <c r="BI118" s="5"/>
    </row>
    <row r="119" spans="19:61" ht="14.25" customHeight="1" x14ac:dyDescent="0.2">
      <c r="S119" s="3"/>
      <c r="AH119" s="5"/>
      <c r="BI119" s="5"/>
    </row>
    <row r="120" spans="19:61" ht="14.25" customHeight="1" x14ac:dyDescent="0.2">
      <c r="S120" s="3"/>
      <c r="AH120" s="5"/>
      <c r="BI120" s="5"/>
    </row>
    <row r="121" spans="19:61" ht="14.25" customHeight="1" x14ac:dyDescent="0.2">
      <c r="S121" s="3"/>
      <c r="AH121" s="5"/>
      <c r="BI121" s="5"/>
    </row>
    <row r="122" spans="19:61" ht="14.25" customHeight="1" x14ac:dyDescent="0.2">
      <c r="S122" s="3"/>
      <c r="AH122" s="5"/>
      <c r="BI122" s="5"/>
    </row>
    <row r="123" spans="19:61" ht="14.25" customHeight="1" x14ac:dyDescent="0.2">
      <c r="S123" s="3"/>
      <c r="AH123" s="5"/>
      <c r="BI123" s="5"/>
    </row>
    <row r="124" spans="19:61" ht="14.25" customHeight="1" x14ac:dyDescent="0.2">
      <c r="S124" s="3"/>
      <c r="AH124" s="5"/>
      <c r="BI124" s="5"/>
    </row>
    <row r="125" spans="19:61" ht="14.25" customHeight="1" x14ac:dyDescent="0.2">
      <c r="S125" s="3"/>
      <c r="AH125" s="5"/>
      <c r="BI125" s="5"/>
    </row>
    <row r="126" spans="19:61" ht="14.25" customHeight="1" x14ac:dyDescent="0.2">
      <c r="S126" s="3"/>
      <c r="AH126" s="5"/>
      <c r="BI126" s="5"/>
    </row>
    <row r="127" spans="19:61" ht="14.25" customHeight="1" x14ac:dyDescent="0.2">
      <c r="S127" s="3"/>
      <c r="AH127" s="5"/>
      <c r="BI127" s="5"/>
    </row>
    <row r="128" spans="19:61" ht="14.25" customHeight="1" x14ac:dyDescent="0.2">
      <c r="S128" s="3"/>
      <c r="AH128" s="5"/>
      <c r="BI128" s="5"/>
    </row>
    <row r="129" spans="19:61" ht="14.25" customHeight="1" x14ac:dyDescent="0.2">
      <c r="S129" s="3"/>
      <c r="AH129" s="5"/>
      <c r="BI129" s="5"/>
    </row>
    <row r="130" spans="19:61" ht="14.25" customHeight="1" x14ac:dyDescent="0.2">
      <c r="S130" s="3"/>
      <c r="AH130" s="5"/>
      <c r="BI130" s="5"/>
    </row>
    <row r="131" spans="19:61" ht="14.25" customHeight="1" x14ac:dyDescent="0.2">
      <c r="S131" s="3"/>
      <c r="AH131" s="5"/>
      <c r="BI131" s="5"/>
    </row>
    <row r="132" spans="19:61" ht="14.25" customHeight="1" x14ac:dyDescent="0.2">
      <c r="S132" s="3"/>
      <c r="AH132" s="5"/>
      <c r="BI132" s="5"/>
    </row>
    <row r="133" spans="19:61" ht="14.25" customHeight="1" x14ac:dyDescent="0.2">
      <c r="S133" s="3"/>
      <c r="AH133" s="5"/>
      <c r="BI133" s="5"/>
    </row>
    <row r="134" spans="19:61" ht="14.25" customHeight="1" x14ac:dyDescent="0.2">
      <c r="S134" s="3"/>
      <c r="AH134" s="5"/>
      <c r="BI134" s="5"/>
    </row>
    <row r="135" spans="19:61" ht="14.25" customHeight="1" x14ac:dyDescent="0.2">
      <c r="S135" s="3"/>
      <c r="AH135" s="5"/>
      <c r="BI135" s="5"/>
    </row>
    <row r="136" spans="19:61" ht="14.25" customHeight="1" x14ac:dyDescent="0.2">
      <c r="S136" s="3"/>
      <c r="AH136" s="5"/>
      <c r="BI136" s="5"/>
    </row>
    <row r="137" spans="19:61" ht="14.25" customHeight="1" x14ac:dyDescent="0.2">
      <c r="S137" s="3"/>
      <c r="AH137" s="5"/>
      <c r="BI137" s="5"/>
    </row>
    <row r="138" spans="19:61" ht="14.25" customHeight="1" x14ac:dyDescent="0.2">
      <c r="S138" s="3"/>
      <c r="AH138" s="5"/>
      <c r="BI138" s="5"/>
    </row>
    <row r="139" spans="19:61" ht="14.25" customHeight="1" x14ac:dyDescent="0.2">
      <c r="S139" s="3"/>
      <c r="AH139" s="5"/>
      <c r="BI139" s="5"/>
    </row>
    <row r="140" spans="19:61" ht="14.25" customHeight="1" x14ac:dyDescent="0.2">
      <c r="S140" s="3"/>
      <c r="AH140" s="5"/>
      <c r="BI140" s="5"/>
    </row>
    <row r="141" spans="19:61" ht="14.25" customHeight="1" x14ac:dyDescent="0.2">
      <c r="S141" s="3"/>
      <c r="AH141" s="5"/>
      <c r="BI141" s="5"/>
    </row>
    <row r="142" spans="19:61" ht="14.25" customHeight="1" x14ac:dyDescent="0.2">
      <c r="S142" s="3"/>
      <c r="AH142" s="5"/>
      <c r="BI142" s="5"/>
    </row>
    <row r="143" spans="19:61" ht="14.25" customHeight="1" x14ac:dyDescent="0.2">
      <c r="S143" s="3"/>
      <c r="AH143" s="5"/>
      <c r="BI143" s="5"/>
    </row>
    <row r="144" spans="19:61" ht="14.25" customHeight="1" x14ac:dyDescent="0.2">
      <c r="S144" s="3"/>
      <c r="AH144" s="5"/>
      <c r="BI144" s="5"/>
    </row>
    <row r="145" spans="19:61" ht="14.25" customHeight="1" x14ac:dyDescent="0.2">
      <c r="S145" s="3"/>
      <c r="AH145" s="5"/>
      <c r="BI145" s="5"/>
    </row>
    <row r="146" spans="19:61" ht="14.25" customHeight="1" x14ac:dyDescent="0.2">
      <c r="S146" s="3"/>
      <c r="AH146" s="5"/>
      <c r="BI146" s="5"/>
    </row>
    <row r="147" spans="19:61" ht="14.25" customHeight="1" x14ac:dyDescent="0.2">
      <c r="S147" s="3"/>
      <c r="AH147" s="5"/>
      <c r="BI147" s="5"/>
    </row>
    <row r="148" spans="19:61" ht="14.25" customHeight="1" x14ac:dyDescent="0.2">
      <c r="S148" s="3"/>
      <c r="AH148" s="5"/>
      <c r="BI148" s="5"/>
    </row>
    <row r="149" spans="19:61" ht="14.25" customHeight="1" x14ac:dyDescent="0.2">
      <c r="S149" s="3"/>
      <c r="AH149" s="5"/>
      <c r="BI149" s="5"/>
    </row>
    <row r="150" spans="19:61" ht="14.25" customHeight="1" x14ac:dyDescent="0.2">
      <c r="S150" s="3"/>
      <c r="AH150" s="5"/>
      <c r="BI150" s="5"/>
    </row>
    <row r="151" spans="19:61" ht="14.25" customHeight="1" x14ac:dyDescent="0.2">
      <c r="S151" s="3"/>
      <c r="AH151" s="5"/>
      <c r="BI151" s="5"/>
    </row>
    <row r="152" spans="19:61" ht="14.25" customHeight="1" x14ac:dyDescent="0.2">
      <c r="S152" s="3"/>
      <c r="AH152" s="5"/>
      <c r="BI152" s="5"/>
    </row>
    <row r="153" spans="19:61" ht="14.25" customHeight="1" x14ac:dyDescent="0.2">
      <c r="S153" s="3"/>
      <c r="AH153" s="5"/>
      <c r="BI153" s="5"/>
    </row>
    <row r="154" spans="19:61" ht="14.25" customHeight="1" x14ac:dyDescent="0.2">
      <c r="S154" s="3"/>
      <c r="AH154" s="5"/>
      <c r="BI154" s="5"/>
    </row>
    <row r="155" spans="19:61" ht="14.25" customHeight="1" x14ac:dyDescent="0.2">
      <c r="S155" s="3"/>
      <c r="AH155" s="5"/>
      <c r="BI155" s="5"/>
    </row>
    <row r="156" spans="19:61" ht="14.25" customHeight="1" x14ac:dyDescent="0.2">
      <c r="S156" s="3"/>
      <c r="AH156" s="5"/>
      <c r="BI156" s="5"/>
    </row>
    <row r="157" spans="19:61" ht="14.25" customHeight="1" x14ac:dyDescent="0.2">
      <c r="S157" s="3"/>
      <c r="AH157" s="5"/>
      <c r="BI157" s="5"/>
    </row>
    <row r="158" spans="19:61" ht="14.25" customHeight="1" x14ac:dyDescent="0.2">
      <c r="S158" s="3"/>
      <c r="AH158" s="5"/>
      <c r="BI158" s="5"/>
    </row>
    <row r="159" spans="19:61" ht="14.25" customHeight="1" x14ac:dyDescent="0.2">
      <c r="S159" s="3"/>
      <c r="AH159" s="5"/>
      <c r="BI159" s="5"/>
    </row>
    <row r="160" spans="19:61" ht="14.25" customHeight="1" x14ac:dyDescent="0.2">
      <c r="S160" s="3"/>
      <c r="AH160" s="5"/>
      <c r="BI160" s="5"/>
    </row>
    <row r="161" spans="19:61" ht="14.25" customHeight="1" x14ac:dyDescent="0.2">
      <c r="S161" s="3"/>
      <c r="AH161" s="5"/>
      <c r="BI161" s="5"/>
    </row>
    <row r="162" spans="19:61" ht="14.25" customHeight="1" x14ac:dyDescent="0.2">
      <c r="S162" s="3"/>
      <c r="AH162" s="5"/>
      <c r="BI162" s="5"/>
    </row>
    <row r="163" spans="19:61" ht="14.25" customHeight="1" x14ac:dyDescent="0.2">
      <c r="S163" s="3"/>
      <c r="AH163" s="5"/>
      <c r="BI163" s="5"/>
    </row>
    <row r="164" spans="19:61" ht="14.25" customHeight="1" x14ac:dyDescent="0.2">
      <c r="S164" s="3"/>
      <c r="AH164" s="5"/>
      <c r="BI164" s="5"/>
    </row>
    <row r="165" spans="19:61" ht="14.25" customHeight="1" x14ac:dyDescent="0.2">
      <c r="S165" s="3"/>
      <c r="AH165" s="5"/>
      <c r="BI165" s="5"/>
    </row>
    <row r="166" spans="19:61" ht="14.25" customHeight="1" x14ac:dyDescent="0.2">
      <c r="AH166" s="5"/>
      <c r="BI166" s="5"/>
    </row>
    <row r="167" spans="19:61" ht="14.25" customHeight="1" x14ac:dyDescent="0.2">
      <c r="AH167" s="5"/>
      <c r="BI167" s="5"/>
    </row>
    <row r="168" spans="19:61" ht="14.25" customHeight="1" x14ac:dyDescent="0.2">
      <c r="AH168" s="5"/>
      <c r="BI168" s="5"/>
    </row>
    <row r="169" spans="19:61" ht="14.25" customHeight="1" x14ac:dyDescent="0.2">
      <c r="BI169" s="5"/>
    </row>
    <row r="170" spans="19:61" ht="14.25" customHeight="1" x14ac:dyDescent="0.2">
      <c r="BI170" s="5"/>
    </row>
  </sheetData>
  <autoFilter ref="A5:BO76"/>
  <sortState ref="A6:BI76">
    <sortCondition ref="B6:B76"/>
  </sortState>
  <phoneticPr fontId="31" type="noConversion"/>
  <conditionalFormatting sqref="B6:B16 B19:B64">
    <cfRule type="cellIs" dxfId="9" priority="7" stopIfTrue="1" operator="lessThan">
      <formula>B5+0.00015</formula>
    </cfRule>
    <cfRule type="cellIs" dxfId="8" priority="8" stopIfTrue="1" operator="greaterThan">
      <formula>B7-0.00015</formula>
    </cfRule>
  </conditionalFormatting>
  <conditionalFormatting sqref="AQ7:AQ15 AQ26">
    <cfRule type="containsBlanks" priority="4" stopIfTrue="1">
      <formula>LEN(TRIM(AQ7))=0</formula>
    </cfRule>
    <cfRule type="cellIs" dxfId="7" priority="5" operator="greaterThan">
      <formula>1.5</formula>
    </cfRule>
    <cfRule type="cellIs" dxfId="6" priority="6" operator="equal">
      <formula>0</formula>
    </cfRule>
  </conditionalFormatting>
  <conditionalFormatting sqref="I66:I76">
    <cfRule type="containsBlanks" priority="1" stopIfTrue="1">
      <formula>LEN(TRIM(I66))=0</formula>
    </cfRule>
    <cfRule type="cellIs" dxfId="5" priority="2" operator="greaterThan">
      <formula>1.5</formula>
    </cfRule>
    <cfRule type="cellIs" dxfId="4" priority="3" operator="equal">
      <formula>0</formula>
    </cfRule>
  </conditionalFormatting>
  <conditionalFormatting sqref="B65 B17">
    <cfRule type="cellIs" dxfId="3" priority="11" stopIfTrue="1" operator="lessThan">
      <formula>B16+0.00015</formula>
    </cfRule>
    <cfRule type="cellIs" dxfId="2" priority="12" stopIfTrue="1" operator="greaterThan">
      <formula>#REF!-0.00015</formula>
    </cfRule>
  </conditionalFormatting>
  <conditionalFormatting sqref="B18">
    <cfRule type="cellIs" dxfId="1" priority="15" stopIfTrue="1" operator="lessThan">
      <formula>#REF!+0.00015</formula>
    </cfRule>
    <cfRule type="cellIs" dxfId="0" priority="16" stopIfTrue="1" operator="greaterThan">
      <formula>B19-0.00015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Крымско-Черномор. рег. земл-я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Артёмова ЕВ</dc:creator>
  <cp:lastModifiedBy>Пойгина С.Г.</cp:lastModifiedBy>
  <dcterms:created xsi:type="dcterms:W3CDTF">2011-09-08T12:38:32Z</dcterms:created>
  <dcterms:modified xsi:type="dcterms:W3CDTF">2025-02-28T08:20:47Z</dcterms:modified>
</cp:coreProperties>
</file>